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mc:AlternateContent xmlns:mc="http://schemas.openxmlformats.org/markup-compatibility/2006">
    <mc:Choice Requires="x15">
      <x15ac:absPath xmlns:x15ac="http://schemas.microsoft.com/office/spreadsheetml/2010/11/ac" url="Z:\Rowing\EightsHOR\2025 Eights and SB HOR\"/>
    </mc:Choice>
  </mc:AlternateContent>
  <xr:revisionPtr revIDLastSave="0" documentId="13_ncr:1_{3A3AFC86-5C21-4B3A-89BD-43E16DBB9556}" xr6:coauthVersionLast="47" xr6:coauthVersionMax="47" xr10:uidLastSave="{00000000-0000-0000-0000-000000000000}"/>
  <bookViews>
    <workbookView xWindow="38290" yWindow="-110" windowWidth="38620" windowHeight="21100" xr2:uid="{BA750E8C-103E-4E63-BDDC-55C0351CBE94}"/>
  </bookViews>
  <sheets>
    <sheet name="Front sheet" sheetId="7" r:id="rId1"/>
    <sheet name="Names_and_Numbers" sheetId="9" r:id="rId2"/>
    <sheet name="Eights" sheetId="5" r:id="rId3"/>
    <sheet name="Fours" sheetId="4" r:id="rId4"/>
    <sheet name="Pairs_Doubles" sheetId="1" r:id="rId5"/>
    <sheet name="Singles" sheetId="3" state="hidden" r:id="rId6"/>
    <sheet name="Data Sheet" sheetId="6" state="hidden" r:id="rId7"/>
    <sheet name="Rough working" sheetId="13" state="hidden" r:id="rId8"/>
    <sheet name="SortedNames" sheetId="10" state="hidden" r:id="rId9"/>
    <sheet name="Names for Programme" sheetId="8" state="hidden" r:id="rId10"/>
    <sheet name="OARA output" sheetId="11" state="hidden" r:id="rId11"/>
  </sheets>
  <definedNames>
    <definedName name="_xlnm._FilterDatabase" localSheetId="6" hidden="1">'Data Sheet'!$A$3:$D$30</definedName>
    <definedName name="_xlnm._FilterDatabase" localSheetId="9" hidden="1">'Names for Programme'!$A$1:$U$395</definedName>
    <definedName name="_xlnm._FilterDatabase" localSheetId="10" hidden="1">'OARA output'!$A$1:$N$424</definedName>
    <definedName name="Eights">'Data Sheet'!$A$40:$D$50</definedName>
    <definedName name="Event_No">'Data Sheet'!$A$4:$B$30</definedName>
    <definedName name="Fours">'Data Sheet'!$A$55:$D$64</definedName>
    <definedName name="Pairs">'Data Sheet'!$A$73:$D$80</definedName>
    <definedName name="Singles">'Data Sheet'!#REF!</definedName>
    <definedName name="Sorted_Array">SortedNames!$K$5:$O$155</definedName>
    <definedName name="Sorted_Names">SortedNames!$K$5:$K$155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76" i="3" l="1"/>
  <c r="F76" i="3"/>
  <c r="C76" i="3"/>
  <c r="B76" i="3"/>
  <c r="G70" i="3"/>
  <c r="F70" i="3"/>
  <c r="C70" i="3"/>
  <c r="B70" i="3"/>
  <c r="G64" i="3"/>
  <c r="F64" i="3"/>
  <c r="C64" i="3"/>
  <c r="B64" i="3"/>
  <c r="G58" i="3"/>
  <c r="F58" i="3"/>
  <c r="C58" i="3"/>
  <c r="B58" i="3"/>
  <c r="G52" i="3"/>
  <c r="F52" i="3"/>
  <c r="C52" i="3"/>
  <c r="B52" i="3"/>
  <c r="G46" i="3"/>
  <c r="F46" i="3"/>
  <c r="C46" i="3"/>
  <c r="B46" i="3"/>
  <c r="G40" i="3"/>
  <c r="F40" i="3"/>
  <c r="C40" i="3"/>
  <c r="B40" i="3"/>
  <c r="G34" i="3"/>
  <c r="F34" i="3"/>
  <c r="C34" i="3"/>
  <c r="B34" i="3"/>
  <c r="G28" i="3"/>
  <c r="F28" i="3"/>
  <c r="C28" i="3"/>
  <c r="B28" i="3"/>
  <c r="G22" i="3"/>
  <c r="F22" i="3"/>
  <c r="C22" i="3"/>
  <c r="B22" i="3"/>
  <c r="G16" i="3"/>
  <c r="F16" i="3"/>
  <c r="C16" i="3"/>
  <c r="B16" i="3"/>
  <c r="G10" i="3"/>
  <c r="F10" i="3"/>
  <c r="C10" i="3"/>
  <c r="B10" i="3"/>
  <c r="G4" i="3"/>
  <c r="F4" i="3"/>
  <c r="C4" i="3"/>
  <c r="B4" i="3"/>
  <c r="C4" i="1"/>
  <c r="G4" i="1"/>
  <c r="F4" i="1"/>
  <c r="B4" i="1"/>
  <c r="G114" i="4"/>
  <c r="F114" i="4"/>
  <c r="C114" i="4"/>
  <c r="B114" i="4"/>
  <c r="G104" i="4"/>
  <c r="F104" i="4"/>
  <c r="C104" i="4"/>
  <c r="B104" i="4"/>
  <c r="G94" i="4"/>
  <c r="F94" i="4"/>
  <c r="C94" i="4"/>
  <c r="B94" i="4"/>
  <c r="G84" i="4"/>
  <c r="F84" i="4"/>
  <c r="C84" i="4"/>
  <c r="B84" i="4"/>
  <c r="G74" i="4"/>
  <c r="F74" i="4"/>
  <c r="C74" i="4"/>
  <c r="B74" i="4"/>
  <c r="G64" i="4"/>
  <c r="F64" i="4"/>
  <c r="C64" i="4"/>
  <c r="B64" i="4"/>
  <c r="G54" i="4"/>
  <c r="F54" i="4"/>
  <c r="C54" i="4"/>
  <c r="B54" i="4"/>
  <c r="G44" i="4"/>
  <c r="F44" i="4"/>
  <c r="C44" i="4"/>
  <c r="B44" i="4"/>
  <c r="G34" i="4"/>
  <c r="F34" i="4"/>
  <c r="C34" i="4"/>
  <c r="B34" i="4"/>
  <c r="G24" i="4"/>
  <c r="F24" i="4"/>
  <c r="C24" i="4"/>
  <c r="B24" i="4"/>
  <c r="G14" i="4"/>
  <c r="F14" i="4"/>
  <c r="C14" i="4"/>
  <c r="B14" i="4"/>
  <c r="G4" i="4"/>
  <c r="F4" i="4"/>
  <c r="C4" i="4"/>
  <c r="B4" i="4"/>
  <c r="G102" i="5"/>
  <c r="F102" i="5"/>
  <c r="C102" i="5"/>
  <c r="B102" i="5"/>
  <c r="G88" i="5"/>
  <c r="F88" i="5"/>
  <c r="C88" i="5"/>
  <c r="B88" i="5"/>
  <c r="G74" i="5"/>
  <c r="F74" i="5"/>
  <c r="C74" i="5"/>
  <c r="B74" i="5"/>
  <c r="G60" i="5"/>
  <c r="F60" i="5"/>
  <c r="C60" i="5"/>
  <c r="B60" i="5"/>
  <c r="G46" i="5"/>
  <c r="F46" i="5"/>
  <c r="C46" i="5"/>
  <c r="B46" i="5"/>
  <c r="G32" i="5"/>
  <c r="F32" i="5"/>
  <c r="C32" i="5"/>
  <c r="B32" i="5"/>
  <c r="G18" i="5"/>
  <c r="F18" i="5"/>
  <c r="C18" i="5"/>
  <c r="B18" i="5"/>
  <c r="F4" i="5"/>
  <c r="B4" i="5"/>
  <c r="S305" i="8"/>
  <c r="S304" i="8"/>
  <c r="S298" i="8"/>
  <c r="S297" i="8"/>
  <c r="S291" i="8"/>
  <c r="S290" i="8"/>
  <c r="S284" i="8"/>
  <c r="S283" i="8"/>
  <c r="S277" i="8"/>
  <c r="S276" i="8"/>
  <c r="S270" i="8"/>
  <c r="S269" i="8"/>
  <c r="S263" i="8"/>
  <c r="S262" i="8"/>
  <c r="S256" i="8"/>
  <c r="S255" i="8"/>
  <c r="S249" i="8"/>
  <c r="S248" i="8"/>
  <c r="S242" i="8"/>
  <c r="S241" i="8"/>
  <c r="A262" i="11" l="1"/>
  <c r="C262" i="11" s="1"/>
  <c r="A263" i="11"/>
  <c r="C263" i="11" s="1"/>
  <c r="A264" i="11"/>
  <c r="E264" i="11" s="1"/>
  <c r="A265" i="11"/>
  <c r="E265" i="11" s="1"/>
  <c r="A261" i="11"/>
  <c r="B261" i="11" s="1"/>
  <c r="A257" i="11"/>
  <c r="C257" i="11" s="1"/>
  <c r="A258" i="11"/>
  <c r="B258" i="11" s="1"/>
  <c r="A259" i="11"/>
  <c r="C259" i="11" s="1"/>
  <c r="A260" i="11"/>
  <c r="B260" i="11" s="1"/>
  <c r="A256" i="11"/>
  <c r="E256" i="11" s="1"/>
  <c r="A252" i="11"/>
  <c r="B252" i="11" s="1"/>
  <c r="A253" i="11"/>
  <c r="B253" i="11" s="1"/>
  <c r="A254" i="11"/>
  <c r="C254" i="11" s="1"/>
  <c r="D254" i="11" s="1"/>
  <c r="A255" i="11"/>
  <c r="E255" i="11" s="1"/>
  <c r="A251" i="11"/>
  <c r="C251" i="11" s="1"/>
  <c r="A247" i="11"/>
  <c r="E247" i="11" s="1"/>
  <c r="A248" i="11"/>
  <c r="E248" i="11" s="1"/>
  <c r="A249" i="11"/>
  <c r="E249" i="11" s="1"/>
  <c r="A250" i="11"/>
  <c r="C250" i="11" s="1"/>
  <c r="A246" i="11"/>
  <c r="B246" i="11" s="1"/>
  <c r="A242" i="11"/>
  <c r="E242" i="11" s="1"/>
  <c r="A243" i="11"/>
  <c r="E243" i="11" s="1"/>
  <c r="A244" i="11"/>
  <c r="C244" i="11" s="1"/>
  <c r="A245" i="11"/>
  <c r="E245" i="11" s="1"/>
  <c r="A241" i="11"/>
  <c r="C241" i="11" s="1"/>
  <c r="A237" i="11"/>
  <c r="E237" i="11" s="1"/>
  <c r="A238" i="11"/>
  <c r="E238" i="11" s="1"/>
  <c r="A239" i="11"/>
  <c r="C239" i="11" s="1"/>
  <c r="J239" i="11" s="1"/>
  <c r="A240" i="11"/>
  <c r="C240" i="11" s="1"/>
  <c r="A236" i="11"/>
  <c r="C236" i="11" s="1"/>
  <c r="A232" i="11"/>
  <c r="E232" i="11" s="1"/>
  <c r="A233" i="11"/>
  <c r="B233" i="11" s="1"/>
  <c r="A234" i="11"/>
  <c r="E234" i="11" s="1"/>
  <c r="A235" i="11"/>
  <c r="C235" i="11" s="1"/>
  <c r="A231" i="11"/>
  <c r="E231" i="11" s="1"/>
  <c r="A227" i="11"/>
  <c r="E227" i="11" s="1"/>
  <c r="A228" i="11"/>
  <c r="E228" i="11" s="1"/>
  <c r="A229" i="11"/>
  <c r="B229" i="11" s="1"/>
  <c r="A230" i="11"/>
  <c r="C230" i="11" s="1"/>
  <c r="A226" i="11"/>
  <c r="B226" i="11" s="1"/>
  <c r="G265" i="11"/>
  <c r="N264" i="11"/>
  <c r="G264" i="11"/>
  <c r="G263" i="11"/>
  <c r="G262" i="11"/>
  <c r="G261" i="11"/>
  <c r="G260" i="11"/>
  <c r="N259" i="11"/>
  <c r="G259" i="11"/>
  <c r="G258" i="11"/>
  <c r="G257" i="11"/>
  <c r="G256" i="11"/>
  <c r="G255" i="11"/>
  <c r="N254" i="11"/>
  <c r="G254" i="11"/>
  <c r="G253" i="11"/>
  <c r="G252" i="11"/>
  <c r="G251" i="11"/>
  <c r="G250" i="11"/>
  <c r="N249" i="11"/>
  <c r="G249" i="11"/>
  <c r="G248" i="11"/>
  <c r="G247" i="11"/>
  <c r="G246" i="11"/>
  <c r="G245" i="11"/>
  <c r="N244" i="11"/>
  <c r="G244" i="11"/>
  <c r="G243" i="11"/>
  <c r="G242" i="11"/>
  <c r="G241" i="11"/>
  <c r="G240" i="11"/>
  <c r="N239" i="11"/>
  <c r="G239" i="11"/>
  <c r="G238" i="11"/>
  <c r="G237" i="11"/>
  <c r="G236" i="11"/>
  <c r="G235" i="11"/>
  <c r="N234" i="11"/>
  <c r="G234" i="11"/>
  <c r="G233" i="11"/>
  <c r="G232" i="11"/>
  <c r="G231" i="11"/>
  <c r="G230" i="11"/>
  <c r="N229" i="11"/>
  <c r="G229" i="11"/>
  <c r="G228" i="11"/>
  <c r="G227" i="11"/>
  <c r="G226" i="11"/>
  <c r="E239" i="11" l="1"/>
  <c r="E257" i="11"/>
  <c r="C256" i="11"/>
  <c r="C260" i="11"/>
  <c r="C258" i="11"/>
  <c r="B239" i="11"/>
  <c r="C249" i="11"/>
  <c r="I249" i="11" s="1"/>
  <c r="L249" i="11" s="1"/>
  <c r="C245" i="11"/>
  <c r="I245" i="11" s="1"/>
  <c r="E262" i="11"/>
  <c r="B262" i="11"/>
  <c r="E263" i="11"/>
  <c r="B263" i="11"/>
  <c r="C264" i="11"/>
  <c r="E261" i="11"/>
  <c r="E260" i="11"/>
  <c r="B256" i="11"/>
  <c r="E252" i="11"/>
  <c r="E254" i="11"/>
  <c r="B255" i="11"/>
  <c r="C255" i="11"/>
  <c r="H251" i="11"/>
  <c r="D251" i="11"/>
  <c r="B251" i="11"/>
  <c r="E251" i="11"/>
  <c r="C248" i="11"/>
  <c r="J248" i="11" s="1"/>
  <c r="B249" i="11"/>
  <c r="E246" i="11"/>
  <c r="C246" i="11"/>
  <c r="D246" i="11" s="1"/>
  <c r="B243" i="11"/>
  <c r="B245" i="11"/>
  <c r="H241" i="11"/>
  <c r="D241" i="11"/>
  <c r="E241" i="11"/>
  <c r="B241" i="11"/>
  <c r="I239" i="11"/>
  <c r="L239" i="11" s="1"/>
  <c r="L238" i="11" s="1"/>
  <c r="I236" i="11"/>
  <c r="J236" i="11"/>
  <c r="E236" i="11"/>
  <c r="B236" i="11"/>
  <c r="B265" i="11"/>
  <c r="C265" i="11"/>
  <c r="C261" i="11"/>
  <c r="B264" i="11"/>
  <c r="E258" i="11"/>
  <c r="B257" i="11"/>
  <c r="E259" i="11"/>
  <c r="B259" i="11"/>
  <c r="J240" i="11"/>
  <c r="I240" i="11"/>
  <c r="H240" i="11"/>
  <c r="D240" i="11"/>
  <c r="J250" i="11"/>
  <c r="I250" i="11"/>
  <c r="H250" i="11"/>
  <c r="D250" i="11"/>
  <c r="D244" i="11"/>
  <c r="J244" i="11"/>
  <c r="I244" i="11"/>
  <c r="L244" i="11" s="1"/>
  <c r="H244" i="11"/>
  <c r="I241" i="11"/>
  <c r="C243" i="11"/>
  <c r="I251" i="11"/>
  <c r="C253" i="11"/>
  <c r="H254" i="11"/>
  <c r="E240" i="11"/>
  <c r="J241" i="11"/>
  <c r="E250" i="11"/>
  <c r="J251" i="11"/>
  <c r="I254" i="11"/>
  <c r="L254" i="11" s="1"/>
  <c r="E253" i="11"/>
  <c r="J254" i="11"/>
  <c r="D239" i="11"/>
  <c r="B242" i="11"/>
  <c r="C242" i="11"/>
  <c r="C252" i="11"/>
  <c r="D236" i="11"/>
  <c r="H236" i="11"/>
  <c r="B238" i="11"/>
  <c r="H246" i="11"/>
  <c r="B248" i="11"/>
  <c r="C238" i="11"/>
  <c r="H239" i="11"/>
  <c r="B244" i="11"/>
  <c r="B254" i="11"/>
  <c r="B247" i="11"/>
  <c r="E244" i="11"/>
  <c r="C247" i="11"/>
  <c r="B237" i="11"/>
  <c r="C237" i="11"/>
  <c r="B240" i="11"/>
  <c r="B250" i="11"/>
  <c r="B231" i="11"/>
  <c r="C231" i="11"/>
  <c r="H231" i="11" s="1"/>
  <c r="B232" i="11"/>
  <c r="C232" i="11"/>
  <c r="C234" i="11"/>
  <c r="D234" i="11" s="1"/>
  <c r="E235" i="11"/>
  <c r="C233" i="11"/>
  <c r="J233" i="11" s="1"/>
  <c r="B228" i="11"/>
  <c r="C228" i="11"/>
  <c r="D230" i="11"/>
  <c r="J230" i="11"/>
  <c r="I230" i="11"/>
  <c r="H230" i="11"/>
  <c r="J235" i="11"/>
  <c r="I235" i="11"/>
  <c r="H235" i="11"/>
  <c r="D235" i="11"/>
  <c r="C226" i="11"/>
  <c r="E233" i="11"/>
  <c r="C229" i="11"/>
  <c r="E226" i="11"/>
  <c r="E229" i="11"/>
  <c r="B227" i="11"/>
  <c r="E230" i="11"/>
  <c r="B235" i="11"/>
  <c r="B234" i="11"/>
  <c r="B230" i="11"/>
  <c r="C227" i="11"/>
  <c r="L236" i="11" l="1"/>
  <c r="J249" i="11"/>
  <c r="D248" i="11"/>
  <c r="H249" i="11"/>
  <c r="L237" i="11"/>
  <c r="L240" i="11"/>
  <c r="L247" i="11"/>
  <c r="L246" i="11"/>
  <c r="L250" i="11"/>
  <c r="L248" i="11"/>
  <c r="D249" i="11"/>
  <c r="H245" i="11"/>
  <c r="J245" i="11"/>
  <c r="D245" i="11"/>
  <c r="D255" i="11"/>
  <c r="I255" i="11"/>
  <c r="H255" i="11"/>
  <c r="J255" i="11"/>
  <c r="H248" i="11"/>
  <c r="I248" i="11"/>
  <c r="I246" i="11"/>
  <c r="J246" i="11"/>
  <c r="J238" i="11"/>
  <c r="I238" i="11"/>
  <c r="H238" i="11"/>
  <c r="D238" i="11"/>
  <c r="J252" i="11"/>
  <c r="I252" i="11"/>
  <c r="H252" i="11"/>
  <c r="D252" i="11"/>
  <c r="I253" i="11"/>
  <c r="J253" i="11"/>
  <c r="H253" i="11"/>
  <c r="D253" i="11"/>
  <c r="D237" i="11"/>
  <c r="I237" i="11"/>
  <c r="J237" i="11"/>
  <c r="H237" i="11"/>
  <c r="J242" i="11"/>
  <c r="I242" i="11"/>
  <c r="H242" i="11"/>
  <c r="D242" i="11"/>
  <c r="D247" i="11"/>
  <c r="J247" i="11"/>
  <c r="I247" i="11"/>
  <c r="H247" i="11"/>
  <c r="I243" i="11"/>
  <c r="J243" i="11"/>
  <c r="H243" i="11"/>
  <c r="D243" i="11"/>
  <c r="L255" i="11"/>
  <c r="L252" i="11"/>
  <c r="L253" i="11"/>
  <c r="L251" i="11"/>
  <c r="L245" i="11"/>
  <c r="L242" i="11"/>
  <c r="L243" i="11"/>
  <c r="L241" i="11"/>
  <c r="I231" i="11"/>
  <c r="J234" i="11"/>
  <c r="D231" i="11"/>
  <c r="J231" i="11"/>
  <c r="H234" i="11"/>
  <c r="I234" i="11"/>
  <c r="L234" i="11" s="1"/>
  <c r="L233" i="11" s="1"/>
  <c r="I233" i="11"/>
  <c r="H233" i="11"/>
  <c r="D233" i="11"/>
  <c r="D232" i="11"/>
  <c r="J232" i="11"/>
  <c r="I232" i="11"/>
  <c r="H232" i="11"/>
  <c r="J228" i="11"/>
  <c r="I228" i="11"/>
  <c r="H228" i="11"/>
  <c r="D228" i="11"/>
  <c r="J229" i="11"/>
  <c r="H229" i="11"/>
  <c r="D229" i="11"/>
  <c r="I229" i="11"/>
  <c r="L229" i="11" s="1"/>
  <c r="D227" i="11"/>
  <c r="H227" i="11"/>
  <c r="J227" i="11"/>
  <c r="I227" i="11"/>
  <c r="I226" i="11"/>
  <c r="H226" i="11"/>
  <c r="D226" i="11"/>
  <c r="J226" i="11"/>
  <c r="L231" i="11" l="1"/>
  <c r="L235" i="11"/>
  <c r="L232" i="11"/>
  <c r="L226" i="11"/>
  <c r="L230" i="11"/>
  <c r="L227" i="11"/>
  <c r="L228" i="11"/>
  <c r="U225" i="8" l="1"/>
  <c r="Q225" i="8"/>
  <c r="M225" i="8"/>
  <c r="A225" i="8"/>
  <c r="S225" i="8" s="1"/>
  <c r="U224" i="8"/>
  <c r="Q224" i="8"/>
  <c r="M224" i="8"/>
  <c r="A224" i="8"/>
  <c r="S224" i="8" s="1"/>
  <c r="C120" i="4"/>
  <c r="F115" i="4"/>
  <c r="B115" i="4"/>
  <c r="F256" i="11" s="1"/>
  <c r="F257" i="11" s="1"/>
  <c r="F258" i="11" s="1"/>
  <c r="F259" i="11" s="1"/>
  <c r="F260" i="11" s="1"/>
  <c r="B224" i="8" a="1"/>
  <c r="O224" i="8" s="1"/>
  <c r="B225" i="8" l="1" a="1"/>
  <c r="B225" i="8" s="1"/>
  <c r="F261" i="11"/>
  <c r="F262" i="11" s="1"/>
  <c r="F263" i="11" s="1"/>
  <c r="F264" i="11" s="1"/>
  <c r="F265" i="11" s="1"/>
  <c r="T225" i="8"/>
  <c r="B224" i="8"/>
  <c r="N224" i="8"/>
  <c r="T224" i="8"/>
  <c r="U215" i="8"/>
  <c r="Q215" i="8"/>
  <c r="M215" i="8"/>
  <c r="A215" i="8"/>
  <c r="S215" i="8" s="1"/>
  <c r="U214" i="8"/>
  <c r="Q214" i="8"/>
  <c r="M214" i="8"/>
  <c r="A214" i="8"/>
  <c r="S214" i="8" s="1"/>
  <c r="U205" i="8"/>
  <c r="Q205" i="8"/>
  <c r="M205" i="8"/>
  <c r="A205" i="8"/>
  <c r="S205" i="8" s="1"/>
  <c r="U204" i="8"/>
  <c r="Q204" i="8"/>
  <c r="M204" i="8"/>
  <c r="A204" i="8"/>
  <c r="S204" i="8" s="1"/>
  <c r="U195" i="8"/>
  <c r="Q195" i="8"/>
  <c r="M195" i="8"/>
  <c r="A195" i="8"/>
  <c r="S195" i="8" s="1"/>
  <c r="U194" i="8"/>
  <c r="Q194" i="8"/>
  <c r="M194" i="8"/>
  <c r="A194" i="8"/>
  <c r="S194" i="8" s="1"/>
  <c r="G110" i="4"/>
  <c r="C110" i="4"/>
  <c r="G109" i="4"/>
  <c r="C109" i="4"/>
  <c r="G108" i="4"/>
  <c r="C108" i="4"/>
  <c r="G107" i="4"/>
  <c r="C107" i="4"/>
  <c r="G106" i="4"/>
  <c r="C106" i="4"/>
  <c r="F105" i="4"/>
  <c r="F251" i="11" s="1"/>
  <c r="F252" i="11" s="1"/>
  <c r="F253" i="11" s="1"/>
  <c r="F254" i="11" s="1"/>
  <c r="F255" i="11" s="1"/>
  <c r="B105" i="4"/>
  <c r="F246" i="11" s="1"/>
  <c r="F247" i="11" s="1"/>
  <c r="F248" i="11" s="1"/>
  <c r="F249" i="11" s="1"/>
  <c r="F250" i="11" s="1"/>
  <c r="G100" i="4"/>
  <c r="C100" i="4"/>
  <c r="G99" i="4"/>
  <c r="C99" i="4"/>
  <c r="G98" i="4"/>
  <c r="C98" i="4"/>
  <c r="G97" i="4"/>
  <c r="C97" i="4"/>
  <c r="G96" i="4"/>
  <c r="C96" i="4"/>
  <c r="F95" i="4"/>
  <c r="F241" i="11" s="1"/>
  <c r="F242" i="11" s="1"/>
  <c r="F243" i="11" s="1"/>
  <c r="F244" i="11" s="1"/>
  <c r="F245" i="11" s="1"/>
  <c r="B95" i="4"/>
  <c r="F236" i="11" s="1"/>
  <c r="F237" i="11" s="1"/>
  <c r="F238" i="11" s="1"/>
  <c r="F239" i="11" s="1"/>
  <c r="F240" i="11" s="1"/>
  <c r="G90" i="4"/>
  <c r="C90" i="4"/>
  <c r="G89" i="4"/>
  <c r="C89" i="4"/>
  <c r="G88" i="4"/>
  <c r="C88" i="4"/>
  <c r="G87" i="4"/>
  <c r="C87" i="4"/>
  <c r="G86" i="4"/>
  <c r="C86" i="4"/>
  <c r="F85" i="4"/>
  <c r="F231" i="11" s="1"/>
  <c r="F232" i="11" s="1"/>
  <c r="F233" i="11" s="1"/>
  <c r="F234" i="11" s="1"/>
  <c r="F235" i="11" s="1"/>
  <c r="B85" i="4"/>
  <c r="F226" i="11" s="1"/>
  <c r="F227" i="11" s="1"/>
  <c r="F228" i="11" s="1"/>
  <c r="F229" i="11" s="1"/>
  <c r="F230" i="11" s="1"/>
  <c r="G346" i="11"/>
  <c r="A346" i="11"/>
  <c r="N346" i="11" s="1"/>
  <c r="G345" i="11"/>
  <c r="A345" i="11"/>
  <c r="E345" i="11" s="1"/>
  <c r="G344" i="11"/>
  <c r="A344" i="11"/>
  <c r="B344" i="11" s="1"/>
  <c r="G343" i="11"/>
  <c r="A343" i="11"/>
  <c r="E343" i="11" s="1"/>
  <c r="G339" i="11"/>
  <c r="A339" i="11"/>
  <c r="N339" i="11" s="1"/>
  <c r="G338" i="11"/>
  <c r="F338" i="11"/>
  <c r="F339" i="11" s="1"/>
  <c r="A338" i="11"/>
  <c r="E338" i="11" s="1"/>
  <c r="G337" i="11"/>
  <c r="A337" i="11"/>
  <c r="N337" i="11" s="1"/>
  <c r="G336" i="11"/>
  <c r="F336" i="11"/>
  <c r="F337" i="11" s="1"/>
  <c r="A336" i="11"/>
  <c r="E336" i="11" s="1"/>
  <c r="U312" i="8"/>
  <c r="R312" i="8"/>
  <c r="Q312" i="8"/>
  <c r="A312" i="8"/>
  <c r="S312" i="8" s="1"/>
  <c r="U311" i="8"/>
  <c r="R311" i="8"/>
  <c r="Q311" i="8"/>
  <c r="A311" i="8"/>
  <c r="S311" i="8" s="1"/>
  <c r="U305" i="8"/>
  <c r="R305" i="8"/>
  <c r="Q305" i="8"/>
  <c r="A305" i="8"/>
  <c r="U304" i="8"/>
  <c r="R304" i="8"/>
  <c r="Q304" i="8"/>
  <c r="A304" i="8"/>
  <c r="F82" i="1"/>
  <c r="F345" i="11" s="1"/>
  <c r="F346" i="11" s="1"/>
  <c r="B82" i="1"/>
  <c r="F343" i="11" s="1"/>
  <c r="F344" i="11" s="1"/>
  <c r="G81" i="1"/>
  <c r="F81" i="1"/>
  <c r="C81" i="1"/>
  <c r="B81" i="1"/>
  <c r="G77" i="1"/>
  <c r="C77" i="1"/>
  <c r="G76" i="1"/>
  <c r="C76" i="1"/>
  <c r="F75" i="1"/>
  <c r="B75" i="1"/>
  <c r="G74" i="1"/>
  <c r="F74" i="1"/>
  <c r="C74" i="1"/>
  <c r="B74" i="1"/>
  <c r="G424" i="11"/>
  <c r="A424" i="11"/>
  <c r="N424" i="11" s="1"/>
  <c r="G423" i="11"/>
  <c r="A423" i="11"/>
  <c r="E423" i="11" s="1"/>
  <c r="F423" i="11" s="1"/>
  <c r="G418" i="11"/>
  <c r="A418" i="11"/>
  <c r="C418" i="11" s="1"/>
  <c r="G417" i="11"/>
  <c r="A417" i="11"/>
  <c r="E417" i="11" s="1"/>
  <c r="F417" i="11" s="1"/>
  <c r="G412" i="11"/>
  <c r="A412" i="11"/>
  <c r="N412" i="11" s="1"/>
  <c r="G411" i="11"/>
  <c r="A411" i="11"/>
  <c r="C411" i="11" s="1"/>
  <c r="U395" i="8"/>
  <c r="R395" i="8"/>
  <c r="Q395" i="8"/>
  <c r="A395" i="8"/>
  <c r="S395" i="8" s="1"/>
  <c r="U394" i="8"/>
  <c r="R394" i="8"/>
  <c r="Q394" i="8"/>
  <c r="A394" i="8"/>
  <c r="S394" i="8" s="1"/>
  <c r="U389" i="8"/>
  <c r="R389" i="8"/>
  <c r="Q389" i="8"/>
  <c r="A389" i="8"/>
  <c r="S389" i="8" s="1"/>
  <c r="U388" i="8"/>
  <c r="R388" i="8"/>
  <c r="Q388" i="8"/>
  <c r="A388" i="8"/>
  <c r="U383" i="8"/>
  <c r="R383" i="8"/>
  <c r="Q383" i="8"/>
  <c r="A383" i="8"/>
  <c r="S383" i="8" s="1"/>
  <c r="U382" i="8"/>
  <c r="R382" i="8"/>
  <c r="Q382" i="8"/>
  <c r="A382" i="8"/>
  <c r="S382" i="8" s="1"/>
  <c r="G78" i="3"/>
  <c r="C78" i="3"/>
  <c r="F77" i="3"/>
  <c r="B77" i="3"/>
  <c r="G72" i="3"/>
  <c r="C72" i="3"/>
  <c r="F71" i="3"/>
  <c r="B71" i="3"/>
  <c r="G66" i="3"/>
  <c r="C66" i="3"/>
  <c r="F65" i="3"/>
  <c r="B65" i="3"/>
  <c r="U377" i="8"/>
  <c r="U376" i="8"/>
  <c r="U371" i="8"/>
  <c r="U370" i="8"/>
  <c r="U365" i="8"/>
  <c r="U364" i="8"/>
  <c r="U359" i="8"/>
  <c r="U358" i="8"/>
  <c r="U353" i="8"/>
  <c r="U352" i="8"/>
  <c r="U347" i="8"/>
  <c r="U346" i="8"/>
  <c r="U341" i="8"/>
  <c r="U340" i="8"/>
  <c r="U335" i="8"/>
  <c r="U334" i="8"/>
  <c r="U329" i="8"/>
  <c r="U328" i="8"/>
  <c r="U323" i="8"/>
  <c r="U322" i="8"/>
  <c r="U298" i="8"/>
  <c r="U297" i="8"/>
  <c r="U291" i="8"/>
  <c r="U290" i="8"/>
  <c r="U284" i="8"/>
  <c r="U283" i="8"/>
  <c r="U277" i="8"/>
  <c r="U276" i="8"/>
  <c r="U270" i="8"/>
  <c r="U269" i="8"/>
  <c r="U263" i="8"/>
  <c r="U262" i="8"/>
  <c r="U256" i="8"/>
  <c r="U255" i="8"/>
  <c r="U249" i="8"/>
  <c r="U248" i="8"/>
  <c r="U242" i="8"/>
  <c r="U241" i="8"/>
  <c r="U235" i="8"/>
  <c r="U234" i="8"/>
  <c r="U185" i="8"/>
  <c r="U184" i="8"/>
  <c r="U175" i="8"/>
  <c r="U174" i="8"/>
  <c r="U165" i="8"/>
  <c r="U164" i="8"/>
  <c r="U155" i="8"/>
  <c r="U154" i="8"/>
  <c r="U145" i="8"/>
  <c r="U144" i="8"/>
  <c r="U135" i="8"/>
  <c r="U134" i="8"/>
  <c r="U125" i="8"/>
  <c r="U124" i="8"/>
  <c r="U115" i="8"/>
  <c r="U114" i="8"/>
  <c r="U103" i="8"/>
  <c r="U102" i="8"/>
  <c r="U89" i="8"/>
  <c r="U88" i="8"/>
  <c r="U75" i="8"/>
  <c r="U74" i="8"/>
  <c r="U61" i="8"/>
  <c r="U60" i="8"/>
  <c r="U47" i="8"/>
  <c r="U46" i="8"/>
  <c r="U33" i="8"/>
  <c r="U32" i="8"/>
  <c r="U19" i="8"/>
  <c r="U18" i="8"/>
  <c r="U5" i="8"/>
  <c r="U4" i="8"/>
  <c r="T388" i="8" l="1"/>
  <c r="S388" i="8"/>
  <c r="B394" i="8" a="1"/>
  <c r="B394" i="8" s="1"/>
  <c r="B312" i="8" a="1"/>
  <c r="O312" i="8" s="1"/>
  <c r="B388" i="8" a="1"/>
  <c r="N388" i="8" s="1"/>
  <c r="B383" i="8" a="1"/>
  <c r="M383" i="8" s="1"/>
  <c r="B395" i="8" a="1"/>
  <c r="N395" i="8" s="1"/>
  <c r="B214" i="8" a="1"/>
  <c r="O214" i="8" s="1"/>
  <c r="B311" i="8" a="1"/>
  <c r="N311" i="8" s="1"/>
  <c r="B205" i="8" a="1"/>
  <c r="O205" i="8" s="1"/>
  <c r="B215" i="8" a="1"/>
  <c r="O215" i="8" s="1"/>
  <c r="B194" i="8" a="1"/>
  <c r="O194" i="8" s="1"/>
  <c r="B204" i="8" a="1"/>
  <c r="O204" i="8" s="1"/>
  <c r="B195" i="8" a="1"/>
  <c r="O195" i="8" s="1"/>
  <c r="B389" i="8" a="1"/>
  <c r="M389" i="8" s="1"/>
  <c r="B304" i="8" a="1"/>
  <c r="M304" i="8" s="1"/>
  <c r="B305" i="8" a="1"/>
  <c r="O305" i="8" s="1"/>
  <c r="N225" i="8"/>
  <c r="O225" i="8"/>
  <c r="D260" i="11"/>
  <c r="J260" i="11"/>
  <c r="I260" i="11"/>
  <c r="H260" i="11"/>
  <c r="T194" i="8"/>
  <c r="E344" i="11"/>
  <c r="T195" i="8"/>
  <c r="T215" i="8"/>
  <c r="B382" i="8" a="1"/>
  <c r="B382" i="8" s="1"/>
  <c r="C339" i="11"/>
  <c r="C344" i="11"/>
  <c r="B345" i="11"/>
  <c r="B346" i="11"/>
  <c r="T214" i="8"/>
  <c r="T204" i="8"/>
  <c r="T205" i="8"/>
  <c r="T382" i="8"/>
  <c r="T394" i="8"/>
  <c r="B343" i="11"/>
  <c r="C343" i="11"/>
  <c r="C346" i="11"/>
  <c r="N344" i="11"/>
  <c r="E346" i="11"/>
  <c r="C345" i="11"/>
  <c r="B337" i="11"/>
  <c r="C337" i="11"/>
  <c r="E337" i="11"/>
  <c r="C338" i="11"/>
  <c r="C336" i="11"/>
  <c r="B339" i="11"/>
  <c r="B336" i="11"/>
  <c r="E339" i="11"/>
  <c r="B338" i="11"/>
  <c r="N411" i="11"/>
  <c r="N417" i="11"/>
  <c r="N418" i="11"/>
  <c r="T311" i="8"/>
  <c r="T389" i="8"/>
  <c r="T304" i="8"/>
  <c r="T312" i="8"/>
  <c r="T305" i="8"/>
  <c r="T383" i="8"/>
  <c r="T395" i="8"/>
  <c r="N423" i="11"/>
  <c r="B424" i="11"/>
  <c r="C424" i="11"/>
  <c r="E424" i="11"/>
  <c r="F424" i="11" s="1"/>
  <c r="B423" i="11"/>
  <c r="C423" i="11"/>
  <c r="I418" i="11"/>
  <c r="L418" i="11" s="1"/>
  <c r="J418" i="11"/>
  <c r="H418" i="11"/>
  <c r="D418" i="11"/>
  <c r="B418" i="11"/>
  <c r="E418" i="11"/>
  <c r="F418" i="11" s="1"/>
  <c r="B417" i="11"/>
  <c r="C417" i="11"/>
  <c r="H411" i="11"/>
  <c r="D411" i="11"/>
  <c r="I411" i="11"/>
  <c r="L411" i="11" s="1"/>
  <c r="J411" i="11"/>
  <c r="E412" i="11"/>
  <c r="F412" i="11" s="1"/>
  <c r="B412" i="11"/>
  <c r="C412" i="11"/>
  <c r="B411" i="11"/>
  <c r="E411" i="11"/>
  <c r="F411" i="11" s="1"/>
  <c r="M394" i="8" l="1"/>
  <c r="N312" i="8"/>
  <c r="M312" i="8"/>
  <c r="B312" i="8"/>
  <c r="O394" i="8"/>
  <c r="B395" i="8"/>
  <c r="M395" i="8"/>
  <c r="N394" i="8"/>
  <c r="O395" i="8"/>
  <c r="M388" i="8"/>
  <c r="B388" i="8"/>
  <c r="O388" i="8"/>
  <c r="O383" i="8"/>
  <c r="N383" i="8"/>
  <c r="B383" i="8"/>
  <c r="O304" i="8"/>
  <c r="B304" i="8"/>
  <c r="B389" i="8"/>
  <c r="M305" i="8"/>
  <c r="N305" i="8"/>
  <c r="N389" i="8"/>
  <c r="O389" i="8"/>
  <c r="B305" i="8"/>
  <c r="N304" i="8"/>
  <c r="M311" i="8"/>
  <c r="B311" i="8"/>
  <c r="N205" i="8"/>
  <c r="O311" i="8"/>
  <c r="B205" i="8"/>
  <c r="N215" i="8"/>
  <c r="N194" i="8"/>
  <c r="B194" i="8"/>
  <c r="B215" i="8"/>
  <c r="B214" i="8"/>
  <c r="N214" i="8"/>
  <c r="B204" i="8"/>
  <c r="N204" i="8"/>
  <c r="N195" i="8"/>
  <c r="B195" i="8"/>
  <c r="O382" i="8"/>
  <c r="N382" i="8"/>
  <c r="M382" i="8"/>
  <c r="D339" i="11"/>
  <c r="J339" i="11"/>
  <c r="I339" i="11"/>
  <c r="L339" i="11" s="1"/>
  <c r="L338" i="11" s="1"/>
  <c r="H339" i="11"/>
  <c r="J336" i="11"/>
  <c r="H336" i="11"/>
  <c r="I336" i="11"/>
  <c r="D336" i="11"/>
  <c r="D338" i="11"/>
  <c r="J338" i="11"/>
  <c r="I338" i="11"/>
  <c r="H338" i="11"/>
  <c r="J337" i="11"/>
  <c r="I337" i="11"/>
  <c r="L337" i="11" s="1"/>
  <c r="L336" i="11" s="1"/>
  <c r="H337" i="11"/>
  <c r="D337" i="11"/>
  <c r="H423" i="11"/>
  <c r="D423" i="11"/>
  <c r="J423" i="11"/>
  <c r="I423" i="11"/>
  <c r="L423" i="11" s="1"/>
  <c r="J424" i="11"/>
  <c r="I424" i="11"/>
  <c r="L424" i="11" s="1"/>
  <c r="H424" i="11"/>
  <c r="D424" i="11"/>
  <c r="H417" i="11"/>
  <c r="D417" i="11"/>
  <c r="J417" i="11"/>
  <c r="I417" i="11"/>
  <c r="L417" i="11" s="1"/>
  <c r="J412" i="11"/>
  <c r="I412" i="11"/>
  <c r="L412" i="11" s="1"/>
  <c r="H412" i="11"/>
  <c r="D412" i="11"/>
  <c r="A167" i="11" l="1"/>
  <c r="A168" i="11"/>
  <c r="A169" i="11"/>
  <c r="A170" i="11"/>
  <c r="A166" i="11"/>
  <c r="F5" i="1"/>
  <c r="F268" i="11" s="1"/>
  <c r="F269" i="11" s="1"/>
  <c r="F12" i="1"/>
  <c r="F19" i="1"/>
  <c r="F26" i="1"/>
  <c r="F33" i="1"/>
  <c r="F40" i="1"/>
  <c r="F47" i="1"/>
  <c r="F54" i="1"/>
  <c r="F317" i="11" s="1"/>
  <c r="F318" i="11" s="1"/>
  <c r="F61" i="1"/>
  <c r="F68" i="1"/>
  <c r="F331" i="11" s="1"/>
  <c r="F332" i="11" s="1"/>
  <c r="B68" i="1"/>
  <c r="F329" i="11" s="1"/>
  <c r="F330" i="11" s="1"/>
  <c r="B61" i="1"/>
  <c r="F322" i="11" s="1"/>
  <c r="F323" i="11" s="1"/>
  <c r="B54" i="1"/>
  <c r="F315" i="11" s="1"/>
  <c r="F316" i="11" s="1"/>
  <c r="B47" i="1"/>
  <c r="B40" i="1"/>
  <c r="B33" i="1"/>
  <c r="B26" i="1"/>
  <c r="B19" i="1"/>
  <c r="B12" i="1"/>
  <c r="F59" i="3"/>
  <c r="F53" i="3"/>
  <c r="F47" i="3"/>
  <c r="F41" i="3"/>
  <c r="F35" i="3"/>
  <c r="F29" i="3"/>
  <c r="F23" i="3"/>
  <c r="F17" i="3"/>
  <c r="F11" i="3"/>
  <c r="F5" i="3"/>
  <c r="B59" i="3"/>
  <c r="B53" i="3"/>
  <c r="B47" i="3"/>
  <c r="B41" i="3"/>
  <c r="B35" i="3"/>
  <c r="B29" i="3"/>
  <c r="B23" i="3"/>
  <c r="B17" i="3"/>
  <c r="B11" i="3"/>
  <c r="B5" i="3"/>
  <c r="B5" i="4"/>
  <c r="B5" i="1"/>
  <c r="F266" i="11" s="1"/>
  <c r="F267" i="11" s="1"/>
  <c r="B5" i="5"/>
  <c r="G309" i="11"/>
  <c r="F5" i="5"/>
  <c r="C20" i="9"/>
  <c r="C21" i="9"/>
  <c r="F275" i="11"/>
  <c r="A406" i="11"/>
  <c r="N406" i="11" s="1"/>
  <c r="A405" i="11"/>
  <c r="B405" i="11" s="1"/>
  <c r="A400" i="11"/>
  <c r="N400" i="11" s="1"/>
  <c r="A399" i="11"/>
  <c r="B399" i="11" s="1"/>
  <c r="G394" i="11"/>
  <c r="A394" i="11"/>
  <c r="N394" i="11" s="1"/>
  <c r="A393" i="11"/>
  <c r="C393" i="11" s="1"/>
  <c r="H393" i="11" s="1"/>
  <c r="A388" i="11"/>
  <c r="N388" i="11" s="1"/>
  <c r="A387" i="11"/>
  <c r="N387" i="11" s="1"/>
  <c r="G382" i="11"/>
  <c r="A382" i="11"/>
  <c r="N382" i="11" s="1"/>
  <c r="A381" i="11"/>
  <c r="N381" i="11" s="1"/>
  <c r="A376" i="11"/>
  <c r="N376" i="11" s="1"/>
  <c r="A375" i="11"/>
  <c r="N375" i="11" s="1"/>
  <c r="G370" i="11"/>
  <c r="A370" i="11"/>
  <c r="N370" i="11" s="1"/>
  <c r="A369" i="11"/>
  <c r="N369" i="11" s="1"/>
  <c r="A364" i="11"/>
  <c r="N364" i="11" s="1"/>
  <c r="A363" i="11"/>
  <c r="B363" i="11" s="1"/>
  <c r="A358" i="11"/>
  <c r="E358" i="11" s="1"/>
  <c r="F358" i="11" s="1"/>
  <c r="A357" i="11"/>
  <c r="B357" i="11" s="1"/>
  <c r="A352" i="11"/>
  <c r="N352" i="11" s="1"/>
  <c r="A351" i="11"/>
  <c r="N351" i="11" s="1"/>
  <c r="A332" i="11"/>
  <c r="N332" i="11" s="1"/>
  <c r="G331" i="11"/>
  <c r="A331" i="11"/>
  <c r="E331" i="11" s="1"/>
  <c r="G330" i="11"/>
  <c r="A330" i="11"/>
  <c r="B330" i="11" s="1"/>
  <c r="A329" i="11"/>
  <c r="A325" i="11"/>
  <c r="N325" i="11" s="1"/>
  <c r="F324" i="11"/>
  <c r="F325" i="11" s="1"/>
  <c r="A324" i="11"/>
  <c r="A323" i="11"/>
  <c r="B323" i="11" s="1"/>
  <c r="G322" i="11"/>
  <c r="A322" i="11"/>
  <c r="C322" i="11" s="1"/>
  <c r="G318" i="11"/>
  <c r="A318" i="11"/>
  <c r="A317" i="11"/>
  <c r="C317" i="11" s="1"/>
  <c r="A316" i="11"/>
  <c r="N316" i="11" s="1"/>
  <c r="A315" i="11"/>
  <c r="C315" i="11" s="1"/>
  <c r="G311" i="11"/>
  <c r="A311" i="11"/>
  <c r="G310" i="11"/>
  <c r="F310" i="11"/>
  <c r="F311" i="11" s="1"/>
  <c r="A310" i="11"/>
  <c r="C310" i="11" s="1"/>
  <c r="A309" i="11"/>
  <c r="N309" i="11" s="1"/>
  <c r="G308" i="11"/>
  <c r="F308" i="11"/>
  <c r="F309" i="11" s="1"/>
  <c r="A308" i="11"/>
  <c r="A304" i="11"/>
  <c r="N304" i="11" s="1"/>
  <c r="F303" i="11"/>
  <c r="F304" i="11" s="1"/>
  <c r="A303" i="11"/>
  <c r="E303" i="11" s="1"/>
  <c r="G302" i="11"/>
  <c r="A302" i="11"/>
  <c r="C302" i="11" s="1"/>
  <c r="G301" i="11"/>
  <c r="F301" i="11"/>
  <c r="F302" i="11" s="1"/>
  <c r="A301" i="11"/>
  <c r="A297" i="11"/>
  <c r="N297" i="11" s="1"/>
  <c r="F296" i="11"/>
  <c r="F297" i="11" s="1"/>
  <c r="A296" i="11"/>
  <c r="A295" i="11"/>
  <c r="C295" i="11" s="1"/>
  <c r="F294" i="11"/>
  <c r="F295" i="11" s="1"/>
  <c r="A294" i="11"/>
  <c r="E294" i="11" s="1"/>
  <c r="G290" i="11"/>
  <c r="A290" i="11"/>
  <c r="N290" i="11" s="1"/>
  <c r="G289" i="11"/>
  <c r="F289" i="11"/>
  <c r="F290" i="11" s="1"/>
  <c r="A289" i="11"/>
  <c r="B289" i="11" s="1"/>
  <c r="A288" i="11"/>
  <c r="B288" i="11" s="1"/>
  <c r="F287" i="11"/>
  <c r="F288" i="11" s="1"/>
  <c r="A287" i="11"/>
  <c r="A283" i="11"/>
  <c r="F282" i="11"/>
  <c r="F283" i="11" s="1"/>
  <c r="A282" i="11"/>
  <c r="E282" i="11" s="1"/>
  <c r="G281" i="11"/>
  <c r="A281" i="11"/>
  <c r="N281" i="11" s="1"/>
  <c r="G280" i="11"/>
  <c r="F280" i="11"/>
  <c r="F281" i="11" s="1"/>
  <c r="A280" i="11"/>
  <c r="E280" i="11" s="1"/>
  <c r="A275" i="11"/>
  <c r="B275" i="11" s="1"/>
  <c r="A276" i="11"/>
  <c r="B276" i="11" s="1"/>
  <c r="A274" i="11"/>
  <c r="B274" i="11" s="1"/>
  <c r="A273" i="11"/>
  <c r="C273" i="11" s="1"/>
  <c r="F273" i="11"/>
  <c r="A269" i="11"/>
  <c r="A268" i="11"/>
  <c r="G267" i="11"/>
  <c r="G268" i="11"/>
  <c r="G269" i="11"/>
  <c r="G273" i="11"/>
  <c r="G274" i="11"/>
  <c r="G275" i="11"/>
  <c r="G276" i="11"/>
  <c r="A267" i="11"/>
  <c r="A266" i="11"/>
  <c r="E266" i="11" s="1"/>
  <c r="R377" i="8"/>
  <c r="Q377" i="8"/>
  <c r="A377" i="8"/>
  <c r="S377" i="8" s="1"/>
  <c r="R376" i="8"/>
  <c r="Q376" i="8"/>
  <c r="A376" i="8"/>
  <c r="S376" i="8" s="1"/>
  <c r="R371" i="8"/>
  <c r="Q371" i="8"/>
  <c r="A371" i="8"/>
  <c r="S371" i="8" s="1"/>
  <c r="R370" i="8"/>
  <c r="Q370" i="8"/>
  <c r="A370" i="8"/>
  <c r="S370" i="8" s="1"/>
  <c r="R365" i="8"/>
  <c r="Q365" i="8"/>
  <c r="A365" i="8"/>
  <c r="R364" i="8"/>
  <c r="Q364" i="8"/>
  <c r="A364" i="8"/>
  <c r="R359" i="8"/>
  <c r="Q359" i="8"/>
  <c r="A359" i="8"/>
  <c r="R358" i="8"/>
  <c r="Q358" i="8"/>
  <c r="A358" i="8"/>
  <c r="R353" i="8"/>
  <c r="Q353" i="8"/>
  <c r="A353" i="8"/>
  <c r="R352" i="8"/>
  <c r="Q352" i="8"/>
  <c r="A352" i="8"/>
  <c r="R347" i="8"/>
  <c r="Q347" i="8"/>
  <c r="A347" i="8"/>
  <c r="R346" i="8"/>
  <c r="Q346" i="8"/>
  <c r="A346" i="8"/>
  <c r="R341" i="8"/>
  <c r="Q341" i="8"/>
  <c r="A341" i="8"/>
  <c r="R340" i="8"/>
  <c r="Q340" i="8"/>
  <c r="A340" i="8"/>
  <c r="R335" i="8"/>
  <c r="Q335" i="8"/>
  <c r="A335" i="8"/>
  <c r="R334" i="8"/>
  <c r="Q334" i="8"/>
  <c r="A334" i="8"/>
  <c r="S334" i="8" s="1"/>
  <c r="R329" i="8"/>
  <c r="Q329" i="8"/>
  <c r="R328" i="8"/>
  <c r="Q328" i="8"/>
  <c r="A329" i="8"/>
  <c r="S329" i="8" s="1"/>
  <c r="A328" i="8"/>
  <c r="R323" i="8"/>
  <c r="Q323" i="8"/>
  <c r="A323" i="8"/>
  <c r="S323" i="8" s="1"/>
  <c r="R322" i="8"/>
  <c r="Q322" i="8"/>
  <c r="A322" i="8"/>
  <c r="S322" i="8" s="1"/>
  <c r="C60" i="3"/>
  <c r="G54" i="3"/>
  <c r="C54" i="3"/>
  <c r="G48" i="3"/>
  <c r="C48" i="3"/>
  <c r="G42" i="3"/>
  <c r="C42" i="3"/>
  <c r="G36" i="3"/>
  <c r="C36" i="3"/>
  <c r="G30" i="3"/>
  <c r="C30" i="3"/>
  <c r="G24" i="3"/>
  <c r="C24" i="3"/>
  <c r="G18" i="3"/>
  <c r="R298" i="8"/>
  <c r="Q298" i="8"/>
  <c r="A298" i="8"/>
  <c r="R297" i="8"/>
  <c r="Q297" i="8"/>
  <c r="A297" i="8"/>
  <c r="R291" i="8"/>
  <c r="Q291" i="8"/>
  <c r="A291" i="8"/>
  <c r="R290" i="8"/>
  <c r="Q290" i="8"/>
  <c r="A290" i="8"/>
  <c r="R284" i="8"/>
  <c r="Q284" i="8"/>
  <c r="A284" i="8"/>
  <c r="R283" i="8"/>
  <c r="Q283" i="8"/>
  <c r="A283" i="8"/>
  <c r="R277" i="8"/>
  <c r="Q277" i="8"/>
  <c r="A277" i="8"/>
  <c r="R276" i="8"/>
  <c r="Q276" i="8"/>
  <c r="A276" i="8"/>
  <c r="T276" i="8" s="1"/>
  <c r="R270" i="8"/>
  <c r="Q270" i="8"/>
  <c r="A270" i="8"/>
  <c r="T270" i="8" s="1"/>
  <c r="R269" i="8"/>
  <c r="Q269" i="8"/>
  <c r="A269" i="8"/>
  <c r="T269" i="8" s="1"/>
  <c r="R263" i="8"/>
  <c r="Q263" i="8"/>
  <c r="A263" i="8"/>
  <c r="T263" i="8" s="1"/>
  <c r="R262" i="8"/>
  <c r="Q262" i="8"/>
  <c r="A262" i="8"/>
  <c r="T262" i="8" s="1"/>
  <c r="R256" i="8"/>
  <c r="Q256" i="8"/>
  <c r="A256" i="8"/>
  <c r="T256" i="8" s="1"/>
  <c r="R255" i="8"/>
  <c r="Q255" i="8"/>
  <c r="A255" i="8"/>
  <c r="R249" i="8"/>
  <c r="Q249" i="8"/>
  <c r="A249" i="8"/>
  <c r="R248" i="8"/>
  <c r="Q248" i="8"/>
  <c r="A248" i="8"/>
  <c r="R242" i="8"/>
  <c r="Q242" i="8"/>
  <c r="R241" i="8"/>
  <c r="Q241" i="8"/>
  <c r="A242" i="8"/>
  <c r="A241" i="8"/>
  <c r="R235" i="8"/>
  <c r="Q235" i="8"/>
  <c r="R234" i="8"/>
  <c r="Q234" i="8"/>
  <c r="A235" i="8"/>
  <c r="S235" i="8" s="1"/>
  <c r="A234" i="8"/>
  <c r="S234" i="8" s="1"/>
  <c r="T365" i="8" l="1"/>
  <c r="S365" i="8"/>
  <c r="T364" i="8"/>
  <c r="S364" i="8"/>
  <c r="T358" i="8"/>
  <c r="S358" i="8"/>
  <c r="T359" i="8"/>
  <c r="S359" i="8"/>
  <c r="T353" i="8"/>
  <c r="S353" i="8"/>
  <c r="T352" i="8"/>
  <c r="S352" i="8"/>
  <c r="T346" i="8"/>
  <c r="S346" i="8"/>
  <c r="T347" i="8"/>
  <c r="S347" i="8"/>
  <c r="T341" i="8"/>
  <c r="S341" i="8"/>
  <c r="T340" i="8"/>
  <c r="S340" i="8"/>
  <c r="T335" i="8"/>
  <c r="S335" i="8"/>
  <c r="T328" i="8"/>
  <c r="S328" i="8"/>
  <c r="B303" i="11"/>
  <c r="C387" i="11"/>
  <c r="H387" i="11" s="1"/>
  <c r="B393" i="11"/>
  <c r="B381" i="11"/>
  <c r="C381" i="11"/>
  <c r="H381" i="11" s="1"/>
  <c r="C363" i="11"/>
  <c r="N393" i="11"/>
  <c r="B369" i="11"/>
  <c r="E310" i="11"/>
  <c r="C370" i="11"/>
  <c r="H370" i="11" s="1"/>
  <c r="B387" i="11"/>
  <c r="B302" i="11"/>
  <c r="B375" i="11"/>
  <c r="C369" i="11"/>
  <c r="D369" i="11" s="1"/>
  <c r="C375" i="11"/>
  <c r="J375" i="11" s="1"/>
  <c r="C330" i="11"/>
  <c r="J330" i="11" s="1"/>
  <c r="T376" i="8"/>
  <c r="T371" i="8"/>
  <c r="C323" i="11"/>
  <c r="J323" i="11" s="1"/>
  <c r="T370" i="8"/>
  <c r="C399" i="11"/>
  <c r="H399" i="11" s="1"/>
  <c r="E399" i="11"/>
  <c r="F399" i="11" s="1"/>
  <c r="N399" i="11"/>
  <c r="C405" i="11"/>
  <c r="H405" i="11" s="1"/>
  <c r="N405" i="11"/>
  <c r="T234" i="8"/>
  <c r="T291" i="8"/>
  <c r="T290" i="8"/>
  <c r="T283" i="8"/>
  <c r="E375" i="11"/>
  <c r="F375" i="11" s="1"/>
  <c r="E311" i="11"/>
  <c r="G363" i="11"/>
  <c r="E393" i="11"/>
  <c r="F393" i="11" s="1"/>
  <c r="N358" i="11"/>
  <c r="T329" i="8"/>
  <c r="E387" i="11"/>
  <c r="F387" i="11" s="1"/>
  <c r="G375" i="11"/>
  <c r="G387" i="11"/>
  <c r="E363" i="11"/>
  <c r="F363" i="11" s="1"/>
  <c r="E405" i="11"/>
  <c r="F405" i="11" s="1"/>
  <c r="G364" i="11"/>
  <c r="G406" i="11"/>
  <c r="G282" i="11"/>
  <c r="E324" i="11"/>
  <c r="E283" i="11"/>
  <c r="G283" i="11"/>
  <c r="G295" i="11"/>
  <c r="G315" i="11"/>
  <c r="G324" i="11"/>
  <c r="E369" i="11"/>
  <c r="F369" i="11" s="1"/>
  <c r="G388" i="11"/>
  <c r="G400" i="11"/>
  <c r="E269" i="11"/>
  <c r="G303" i="11"/>
  <c r="G351" i="11"/>
  <c r="E287" i="11"/>
  <c r="E296" i="11"/>
  <c r="G304" i="11"/>
  <c r="G352" i="11"/>
  <c r="G369" i="11"/>
  <c r="G323" i="11"/>
  <c r="G332" i="11"/>
  <c r="G376" i="11"/>
  <c r="G399" i="11"/>
  <c r="E268" i="11"/>
  <c r="G294" i="11"/>
  <c r="E315" i="11"/>
  <c r="E308" i="11"/>
  <c r="G316" i="11"/>
  <c r="G325" i="11"/>
  <c r="E370" i="11"/>
  <c r="F370" i="11" s="1"/>
  <c r="E381" i="11"/>
  <c r="F381" i="11" s="1"/>
  <c r="G287" i="11"/>
  <c r="G296" i="11"/>
  <c r="E329" i="11"/>
  <c r="G357" i="11"/>
  <c r="G381" i="11"/>
  <c r="E267" i="11"/>
  <c r="G288" i="11"/>
  <c r="G297" i="11"/>
  <c r="G317" i="11"/>
  <c r="G329" i="11"/>
  <c r="G358" i="11"/>
  <c r="G393" i="11"/>
  <c r="G405" i="11"/>
  <c r="G266" i="11"/>
  <c r="E301" i="11"/>
  <c r="E318" i="11"/>
  <c r="B351" i="11"/>
  <c r="C357" i="11"/>
  <c r="E357" i="11"/>
  <c r="F357" i="11" s="1"/>
  <c r="N357" i="11"/>
  <c r="T323" i="8"/>
  <c r="T242" i="8"/>
  <c r="T334" i="8"/>
  <c r="T241" i="8"/>
  <c r="T377" i="8"/>
  <c r="B406" i="11"/>
  <c r="C406" i="11"/>
  <c r="E406" i="11"/>
  <c r="F406" i="11" s="1"/>
  <c r="B400" i="11"/>
  <c r="C400" i="11"/>
  <c r="E400" i="11"/>
  <c r="F400" i="11" s="1"/>
  <c r="D393" i="11"/>
  <c r="I393" i="11"/>
  <c r="L393" i="11" s="1"/>
  <c r="J393" i="11"/>
  <c r="B394" i="11"/>
  <c r="C394" i="11"/>
  <c r="E394" i="11"/>
  <c r="F394" i="11" s="1"/>
  <c r="B388" i="11"/>
  <c r="C388" i="11"/>
  <c r="E388" i="11"/>
  <c r="F388" i="11" s="1"/>
  <c r="B382" i="11"/>
  <c r="C382" i="11"/>
  <c r="E382" i="11"/>
  <c r="F382" i="11" s="1"/>
  <c r="B376" i="11"/>
  <c r="C376" i="11"/>
  <c r="E376" i="11"/>
  <c r="F376" i="11" s="1"/>
  <c r="B370" i="11"/>
  <c r="N363" i="11"/>
  <c r="B364" i="11"/>
  <c r="C364" i="11"/>
  <c r="E364" i="11"/>
  <c r="F364" i="11" s="1"/>
  <c r="B358" i="11"/>
  <c r="C358" i="11"/>
  <c r="B301" i="11"/>
  <c r="E323" i="11"/>
  <c r="C301" i="11"/>
  <c r="J301" i="11" s="1"/>
  <c r="B352" i="11"/>
  <c r="C352" i="11"/>
  <c r="E302" i="11"/>
  <c r="C318" i="11"/>
  <c r="D318" i="11" s="1"/>
  <c r="B325" i="11"/>
  <c r="C325" i="11"/>
  <c r="J325" i="11" s="1"/>
  <c r="N311" i="11"/>
  <c r="B322" i="11"/>
  <c r="C351" i="11"/>
  <c r="E352" i="11"/>
  <c r="F352" i="11" s="1"/>
  <c r="E322" i="11"/>
  <c r="E351" i="11"/>
  <c r="F351" i="11" s="1"/>
  <c r="E330" i="11"/>
  <c r="B329" i="11"/>
  <c r="C329" i="11"/>
  <c r="B332" i="11"/>
  <c r="C332" i="11"/>
  <c r="N330" i="11"/>
  <c r="E332" i="11"/>
  <c r="B331" i="11"/>
  <c r="C331" i="11"/>
  <c r="H322" i="11"/>
  <c r="J322" i="11"/>
  <c r="I322" i="11"/>
  <c r="D322" i="11"/>
  <c r="N323" i="11"/>
  <c r="E325" i="11"/>
  <c r="B324" i="11"/>
  <c r="C324" i="11"/>
  <c r="J317" i="11"/>
  <c r="D317" i="11"/>
  <c r="I317" i="11"/>
  <c r="H317" i="11"/>
  <c r="D315" i="11"/>
  <c r="I315" i="11"/>
  <c r="J315" i="11"/>
  <c r="H315" i="11"/>
  <c r="E317" i="11"/>
  <c r="B316" i="11"/>
  <c r="C316" i="11"/>
  <c r="N318" i="11"/>
  <c r="E316" i="11"/>
  <c r="B317" i="11"/>
  <c r="B315" i="11"/>
  <c r="B318" i="11"/>
  <c r="H310" i="11"/>
  <c r="D310" i="11"/>
  <c r="I310" i="11"/>
  <c r="J310" i="11"/>
  <c r="C309" i="11"/>
  <c r="B308" i="11"/>
  <c r="E309" i="11"/>
  <c r="B311" i="11"/>
  <c r="C308" i="11"/>
  <c r="C311" i="11"/>
  <c r="B309" i="11"/>
  <c r="B310" i="11"/>
  <c r="D302" i="11"/>
  <c r="J302" i="11"/>
  <c r="I302" i="11"/>
  <c r="L302" i="11" s="1"/>
  <c r="L301" i="11" s="1"/>
  <c r="H302" i="11"/>
  <c r="B304" i="11"/>
  <c r="C304" i="11"/>
  <c r="N302" i="11"/>
  <c r="E304" i="11"/>
  <c r="C303" i="11"/>
  <c r="C283" i="11"/>
  <c r="B294" i="11"/>
  <c r="C294" i="11"/>
  <c r="N283" i="11"/>
  <c r="C290" i="11"/>
  <c r="J295" i="11"/>
  <c r="H295" i="11"/>
  <c r="I295" i="11"/>
  <c r="L295" i="11" s="1"/>
  <c r="L294" i="11" s="1"/>
  <c r="D295" i="11"/>
  <c r="B296" i="11"/>
  <c r="E295" i="11"/>
  <c r="B297" i="11"/>
  <c r="C297" i="11"/>
  <c r="N295" i="11"/>
  <c r="E297" i="11"/>
  <c r="C296" i="11"/>
  <c r="B295" i="11"/>
  <c r="C289" i="11"/>
  <c r="E289" i="11"/>
  <c r="C288" i="11"/>
  <c r="E288" i="11"/>
  <c r="B287" i="11"/>
  <c r="C287" i="11"/>
  <c r="B290" i="11"/>
  <c r="N288" i="11"/>
  <c r="E290" i="11"/>
  <c r="C282" i="11"/>
  <c r="B281" i="11"/>
  <c r="C281" i="11"/>
  <c r="E281" i="11"/>
  <c r="B282" i="11"/>
  <c r="B280" i="11"/>
  <c r="C280" i="11"/>
  <c r="B283" i="11"/>
  <c r="N274" i="11"/>
  <c r="C276" i="11"/>
  <c r="N276" i="11"/>
  <c r="C275" i="11"/>
  <c r="N269" i="11"/>
  <c r="N267" i="11"/>
  <c r="E276" i="11"/>
  <c r="E275" i="11"/>
  <c r="B269" i="11"/>
  <c r="C274" i="11"/>
  <c r="E273" i="11"/>
  <c r="C268" i="11"/>
  <c r="C269" i="11"/>
  <c r="B273" i="11"/>
  <c r="C266" i="11"/>
  <c r="B266" i="11"/>
  <c r="C267" i="11"/>
  <c r="B267" i="11"/>
  <c r="B268" i="11"/>
  <c r="E274" i="11"/>
  <c r="F274" i="11"/>
  <c r="F276" i="11" s="1"/>
  <c r="T235" i="8"/>
  <c r="T322" i="8"/>
  <c r="T298" i="8"/>
  <c r="T297" i="8"/>
  <c r="T284" i="8"/>
  <c r="T277" i="8"/>
  <c r="T255" i="8"/>
  <c r="T249" i="8"/>
  <c r="T248" i="8"/>
  <c r="D381" i="11" l="1"/>
  <c r="I381" i="11"/>
  <c r="L381" i="11" s="1"/>
  <c r="J387" i="11"/>
  <c r="D405" i="11"/>
  <c r="I330" i="11"/>
  <c r="L330" i="11" s="1"/>
  <c r="L329" i="11" s="1"/>
  <c r="H330" i="11"/>
  <c r="D370" i="11"/>
  <c r="D387" i="11"/>
  <c r="I387" i="11"/>
  <c r="L387" i="11" s="1"/>
  <c r="J381" i="11"/>
  <c r="I375" i="11"/>
  <c r="L375" i="11" s="1"/>
  <c r="H375" i="11"/>
  <c r="D375" i="11"/>
  <c r="I405" i="11"/>
  <c r="L405" i="11" s="1"/>
  <c r="I369" i="11"/>
  <c r="L369" i="11" s="1"/>
  <c r="J370" i="11"/>
  <c r="J369" i="11"/>
  <c r="I370" i="11"/>
  <c r="L370" i="11" s="1"/>
  <c r="H369" i="11"/>
  <c r="D323" i="11"/>
  <c r="D399" i="11"/>
  <c r="J399" i="11"/>
  <c r="I399" i="11"/>
  <c r="L399" i="11" s="1"/>
  <c r="J405" i="11"/>
  <c r="D330" i="11"/>
  <c r="I323" i="11"/>
  <c r="L323" i="11" s="1"/>
  <c r="L322" i="11" s="1"/>
  <c r="H323" i="11"/>
  <c r="D325" i="11"/>
  <c r="H318" i="11"/>
  <c r="H301" i="11"/>
  <c r="J318" i="11"/>
  <c r="D301" i="11"/>
  <c r="I325" i="11"/>
  <c r="L325" i="11" s="1"/>
  <c r="L324" i="11" s="1"/>
  <c r="H325" i="11"/>
  <c r="D400" i="11"/>
  <c r="H400" i="11"/>
  <c r="J400" i="11"/>
  <c r="I400" i="11"/>
  <c r="L400" i="11" s="1"/>
  <c r="H394" i="11"/>
  <c r="D394" i="11"/>
  <c r="J394" i="11"/>
  <c r="I394" i="11"/>
  <c r="L394" i="11" s="1"/>
  <c r="D388" i="11"/>
  <c r="J388" i="11"/>
  <c r="I388" i="11"/>
  <c r="L388" i="11" s="1"/>
  <c r="H388" i="11"/>
  <c r="J382" i="11"/>
  <c r="I382" i="11"/>
  <c r="L382" i="11" s="1"/>
  <c r="H382" i="11"/>
  <c r="D382" i="11"/>
  <c r="J376" i="11"/>
  <c r="I376" i="11"/>
  <c r="L376" i="11" s="1"/>
  <c r="D376" i="11"/>
  <c r="H376" i="11"/>
  <c r="H364" i="11"/>
  <c r="D364" i="11"/>
  <c r="J364" i="11"/>
  <c r="I364" i="11"/>
  <c r="L364" i="11" s="1"/>
  <c r="I301" i="11"/>
  <c r="I318" i="11"/>
  <c r="L318" i="11" s="1"/>
  <c r="L317" i="11" s="1"/>
  <c r="H329" i="11"/>
  <c r="J329" i="11"/>
  <c r="D329" i="11"/>
  <c r="I329" i="11"/>
  <c r="D324" i="11"/>
  <c r="H324" i="11"/>
  <c r="J324" i="11"/>
  <c r="I324" i="11"/>
  <c r="J316" i="11"/>
  <c r="I316" i="11"/>
  <c r="L316" i="11" s="1"/>
  <c r="L315" i="11" s="1"/>
  <c r="H316" i="11"/>
  <c r="D316" i="11"/>
  <c r="J311" i="11"/>
  <c r="H311" i="11"/>
  <c r="I311" i="11"/>
  <c r="L311" i="11" s="1"/>
  <c r="L310" i="11" s="1"/>
  <c r="D311" i="11"/>
  <c r="J308" i="11"/>
  <c r="I308" i="11"/>
  <c r="H308" i="11"/>
  <c r="D308" i="11"/>
  <c r="D309" i="11"/>
  <c r="J309" i="11"/>
  <c r="I309" i="11"/>
  <c r="L309" i="11" s="1"/>
  <c r="L308" i="11" s="1"/>
  <c r="H309" i="11"/>
  <c r="H303" i="11"/>
  <c r="D303" i="11"/>
  <c r="J303" i="11"/>
  <c r="I303" i="11"/>
  <c r="J304" i="11"/>
  <c r="I304" i="11"/>
  <c r="L304" i="11" s="1"/>
  <c r="L303" i="11" s="1"/>
  <c r="H304" i="11"/>
  <c r="D304" i="11"/>
  <c r="D294" i="11"/>
  <c r="J294" i="11"/>
  <c r="I294" i="11"/>
  <c r="H294" i="11"/>
  <c r="D290" i="11"/>
  <c r="J290" i="11"/>
  <c r="I290" i="11"/>
  <c r="L290" i="11" s="1"/>
  <c r="L289" i="11" s="1"/>
  <c r="H290" i="11"/>
  <c r="D296" i="11"/>
  <c r="J296" i="11"/>
  <c r="I296" i="11"/>
  <c r="H296" i="11"/>
  <c r="J297" i="11"/>
  <c r="I297" i="11"/>
  <c r="L297" i="11" s="1"/>
  <c r="L296" i="11" s="1"/>
  <c r="D297" i="11"/>
  <c r="H297" i="11"/>
  <c r="J289" i="11"/>
  <c r="I289" i="11"/>
  <c r="H289" i="11"/>
  <c r="D289" i="11"/>
  <c r="G4" i="5"/>
  <c r="C4" i="5"/>
  <c r="G67" i="1"/>
  <c r="F67" i="1"/>
  <c r="C67" i="1"/>
  <c r="G60" i="1"/>
  <c r="F60" i="1"/>
  <c r="B291" i="8" s="1" a="1"/>
  <c r="C60" i="1"/>
  <c r="G53" i="1"/>
  <c r="F53" i="1"/>
  <c r="B284" i="8" s="1" a="1"/>
  <c r="C53" i="1"/>
  <c r="G46" i="1"/>
  <c r="F46" i="1"/>
  <c r="B277" i="8" s="1" a="1"/>
  <c r="C46" i="1"/>
  <c r="G39" i="1"/>
  <c r="F39" i="1"/>
  <c r="B270" i="8" s="1" a="1"/>
  <c r="C39" i="1"/>
  <c r="G32" i="1"/>
  <c r="F32" i="1"/>
  <c r="B263" i="8" s="1" a="1"/>
  <c r="C32" i="1"/>
  <c r="G25" i="1"/>
  <c r="F25" i="1"/>
  <c r="B256" i="8" s="1" a="1"/>
  <c r="C25" i="1"/>
  <c r="G18" i="1"/>
  <c r="F18" i="1"/>
  <c r="B249" i="8" s="1" a="1"/>
  <c r="C18" i="1"/>
  <c r="G11" i="1"/>
  <c r="F11" i="1"/>
  <c r="B242" i="8" s="1" a="1"/>
  <c r="C11" i="1"/>
  <c r="B235" i="8" a="1"/>
  <c r="B67" i="1"/>
  <c r="B297" i="8" s="1" a="1"/>
  <c r="B60" i="1"/>
  <c r="B290" i="8" s="1" a="1"/>
  <c r="B53" i="1"/>
  <c r="B283" i="8" s="1" a="1"/>
  <c r="B46" i="1"/>
  <c r="B276" i="8" s="1" a="1"/>
  <c r="B39" i="1"/>
  <c r="B269" i="8" s="1" a="1"/>
  <c r="B32" i="1"/>
  <c r="B262" i="8" s="1" a="1"/>
  <c r="B25" i="1"/>
  <c r="B255" i="8" s="1" a="1"/>
  <c r="B18" i="1"/>
  <c r="B248" i="8" s="1" a="1"/>
  <c r="B11" i="1"/>
  <c r="B234" i="8" a="1"/>
  <c r="G63" i="1"/>
  <c r="G62" i="1"/>
  <c r="G56" i="1"/>
  <c r="G55" i="1"/>
  <c r="G49" i="1"/>
  <c r="G48" i="1"/>
  <c r="G42" i="1"/>
  <c r="G41" i="1"/>
  <c r="G35" i="1"/>
  <c r="G34" i="1"/>
  <c r="G28" i="1"/>
  <c r="G27" i="1"/>
  <c r="C70" i="1"/>
  <c r="C69" i="1"/>
  <c r="C63" i="1"/>
  <c r="C62" i="1"/>
  <c r="C56" i="1"/>
  <c r="C55" i="1"/>
  <c r="C49" i="1"/>
  <c r="C48" i="1"/>
  <c r="C42" i="1"/>
  <c r="C41" i="1"/>
  <c r="C35" i="1"/>
  <c r="C34" i="1"/>
  <c r="A1" i="1"/>
  <c r="A1" i="4"/>
  <c r="A1" i="3"/>
  <c r="B376" i="8" a="1"/>
  <c r="B371" i="8" a="1"/>
  <c r="B370" i="8" a="1"/>
  <c r="B365" i="8" a="1"/>
  <c r="B364" i="8" a="1"/>
  <c r="B359" i="8" a="1"/>
  <c r="B358" i="8" a="1"/>
  <c r="B353" i="8" a="1"/>
  <c r="B352" i="8" a="1"/>
  <c r="B347" i="8" a="1"/>
  <c r="B346" i="8" a="1"/>
  <c r="B341" i="8" a="1"/>
  <c r="B340" i="8" a="1"/>
  <c r="B335" i="8" a="1"/>
  <c r="B329" i="8" a="1"/>
  <c r="B328" i="8" a="1"/>
  <c r="B377" i="8" l="1" a="1"/>
  <c r="N377" i="8" s="1"/>
  <c r="B334" i="8" a="1"/>
  <c r="O334" i="8" s="1"/>
  <c r="B323" i="8" a="1"/>
  <c r="O323" i="8" s="1"/>
  <c r="B322" i="8" a="1"/>
  <c r="B322" i="8" s="1"/>
  <c r="B241" i="8" a="1"/>
  <c r="B241" i="8" s="1"/>
  <c r="B335" i="8"/>
  <c r="M335" i="8"/>
  <c r="O335" i="8"/>
  <c r="N335" i="8"/>
  <c r="N262" i="8"/>
  <c r="O262" i="8"/>
  <c r="B262" i="8"/>
  <c r="M262" i="8"/>
  <c r="M341" i="8"/>
  <c r="O341" i="8"/>
  <c r="N341" i="8"/>
  <c r="B341" i="8"/>
  <c r="O269" i="8"/>
  <c r="M269" i="8"/>
  <c r="N269" i="8"/>
  <c r="B269" i="8"/>
  <c r="N358" i="8"/>
  <c r="O358" i="8"/>
  <c r="B358" i="8"/>
  <c r="M358" i="8"/>
  <c r="O270" i="8"/>
  <c r="B270" i="8"/>
  <c r="M270" i="8"/>
  <c r="N270" i="8"/>
  <c r="B276" i="8"/>
  <c r="N276" i="8"/>
  <c r="O276" i="8"/>
  <c r="M276" i="8"/>
  <c r="N340" i="8"/>
  <c r="O340" i="8"/>
  <c r="M340" i="8"/>
  <c r="B340" i="8"/>
  <c r="O359" i="8"/>
  <c r="N359" i="8"/>
  <c r="M359" i="8"/>
  <c r="B359" i="8"/>
  <c r="N328" i="8"/>
  <c r="M328" i="8"/>
  <c r="O328" i="8"/>
  <c r="B328" i="8"/>
  <c r="O376" i="8"/>
  <c r="B376" i="8"/>
  <c r="N376" i="8"/>
  <c r="M376" i="8"/>
  <c r="O277" i="8"/>
  <c r="M277" i="8"/>
  <c r="N277" i="8"/>
  <c r="B277" i="8"/>
  <c r="O371" i="8"/>
  <c r="B371" i="8"/>
  <c r="M371" i="8"/>
  <c r="N371" i="8"/>
  <c r="O263" i="8"/>
  <c r="M263" i="8"/>
  <c r="N263" i="8"/>
  <c r="B263" i="8"/>
  <c r="O329" i="8"/>
  <c r="N329" i="8"/>
  <c r="M329" i="8"/>
  <c r="B329" i="8"/>
  <c r="N283" i="8"/>
  <c r="B283" i="8"/>
  <c r="M283" i="8"/>
  <c r="O283" i="8"/>
  <c r="M284" i="8"/>
  <c r="B284" i="8"/>
  <c r="N284" i="8"/>
  <c r="O284" i="8"/>
  <c r="M352" i="8"/>
  <c r="N352" i="8"/>
  <c r="O352" i="8"/>
  <c r="B352" i="8"/>
  <c r="O346" i="8"/>
  <c r="M346" i="8"/>
  <c r="B346" i="8"/>
  <c r="N346" i="8"/>
  <c r="O347" i="8"/>
  <c r="B347" i="8"/>
  <c r="M347" i="8"/>
  <c r="N347" i="8"/>
  <c r="B234" i="8"/>
  <c r="O234" i="8"/>
  <c r="M234" i="8"/>
  <c r="N234" i="8"/>
  <c r="M290" i="8"/>
  <c r="B290" i="8"/>
  <c r="N290" i="8"/>
  <c r="O290" i="8"/>
  <c r="O364" i="8"/>
  <c r="N364" i="8"/>
  <c r="B364" i="8"/>
  <c r="M364" i="8"/>
  <c r="O291" i="8"/>
  <c r="B291" i="8"/>
  <c r="N291" i="8"/>
  <c r="M291" i="8"/>
  <c r="B235" i="8"/>
  <c r="O235" i="8"/>
  <c r="N235" i="8"/>
  <c r="M235" i="8"/>
  <c r="B365" i="8"/>
  <c r="M365" i="8"/>
  <c r="N365" i="8"/>
  <c r="O365" i="8"/>
  <c r="M297" i="8"/>
  <c r="N297" i="8"/>
  <c r="O297" i="8"/>
  <c r="B297" i="8"/>
  <c r="B242" i="8"/>
  <c r="N242" i="8"/>
  <c r="M242" i="8"/>
  <c r="O242" i="8"/>
  <c r="M248" i="8"/>
  <c r="B248" i="8"/>
  <c r="N248" i="8"/>
  <c r="O248" i="8"/>
  <c r="B249" i="8"/>
  <c r="N249" i="8"/>
  <c r="M249" i="8"/>
  <c r="O249" i="8"/>
  <c r="B353" i="8"/>
  <c r="O353" i="8"/>
  <c r="N353" i="8"/>
  <c r="M353" i="8"/>
  <c r="M255" i="8"/>
  <c r="N255" i="8"/>
  <c r="O255" i="8"/>
  <c r="B255" i="8"/>
  <c r="M370" i="8"/>
  <c r="N370" i="8"/>
  <c r="B370" i="8"/>
  <c r="O370" i="8"/>
  <c r="O256" i="8"/>
  <c r="N256" i="8"/>
  <c r="B256" i="8"/>
  <c r="M256" i="8"/>
  <c r="B298" i="8" a="1"/>
  <c r="O298" i="8" s="1"/>
  <c r="F75" i="4"/>
  <c r="F221" i="11" s="1"/>
  <c r="A222" i="11"/>
  <c r="E222" i="11" s="1"/>
  <c r="A223" i="11"/>
  <c r="E223" i="11" s="1"/>
  <c r="A224" i="11"/>
  <c r="B224" i="11" s="1"/>
  <c r="A225" i="11"/>
  <c r="E225" i="11" s="1"/>
  <c r="A221" i="11"/>
  <c r="B221" i="11" s="1"/>
  <c r="A217" i="11"/>
  <c r="B217" i="11" s="1"/>
  <c r="A218" i="11"/>
  <c r="E218" i="11" s="1"/>
  <c r="A219" i="11"/>
  <c r="B219" i="11" s="1"/>
  <c r="A220" i="11"/>
  <c r="B220" i="11" s="1"/>
  <c r="A216" i="11"/>
  <c r="C216" i="11" s="1"/>
  <c r="A212" i="11"/>
  <c r="E212" i="11" s="1"/>
  <c r="A213" i="11"/>
  <c r="B213" i="11" s="1"/>
  <c r="A214" i="11"/>
  <c r="C214" i="11" s="1"/>
  <c r="A215" i="11"/>
  <c r="C215" i="11" s="1"/>
  <c r="A211" i="11"/>
  <c r="E211" i="11" s="1"/>
  <c r="A207" i="11"/>
  <c r="E207" i="11" s="1"/>
  <c r="A208" i="11"/>
  <c r="B208" i="11" s="1"/>
  <c r="A209" i="11"/>
  <c r="C209" i="11" s="1"/>
  <c r="A210" i="11"/>
  <c r="B210" i="11" s="1"/>
  <c r="A206" i="11"/>
  <c r="E206" i="11" s="1"/>
  <c r="A202" i="11"/>
  <c r="C202" i="11" s="1"/>
  <c r="D202" i="11" s="1"/>
  <c r="A203" i="11"/>
  <c r="E203" i="11" s="1"/>
  <c r="A204" i="11"/>
  <c r="C204" i="11" s="1"/>
  <c r="A205" i="11"/>
  <c r="B205" i="11" s="1"/>
  <c r="A201" i="11"/>
  <c r="C201" i="11" s="1"/>
  <c r="A197" i="11"/>
  <c r="C197" i="11" s="1"/>
  <c r="I197" i="11" s="1"/>
  <c r="A198" i="11"/>
  <c r="C198" i="11" s="1"/>
  <c r="A199" i="11"/>
  <c r="C199" i="11" s="1"/>
  <c r="A200" i="11"/>
  <c r="B200" i="11" s="1"/>
  <c r="A196" i="11"/>
  <c r="B196" i="11" s="1"/>
  <c r="A192" i="11"/>
  <c r="E192" i="11" s="1"/>
  <c r="A193" i="11"/>
  <c r="B193" i="11" s="1"/>
  <c r="A194" i="11"/>
  <c r="B194" i="11" s="1"/>
  <c r="A195" i="11"/>
  <c r="E195" i="11" s="1"/>
  <c r="A191" i="11"/>
  <c r="B191" i="11" s="1"/>
  <c r="A187" i="11"/>
  <c r="E187" i="11" s="1"/>
  <c r="A188" i="11"/>
  <c r="B188" i="11" s="1"/>
  <c r="A189" i="11"/>
  <c r="C189" i="11" s="1"/>
  <c r="A190" i="11"/>
  <c r="B190" i="11" s="1"/>
  <c r="A186" i="11"/>
  <c r="B186" i="11" s="1"/>
  <c r="A182" i="11"/>
  <c r="C182" i="11" s="1"/>
  <c r="H182" i="11" s="1"/>
  <c r="A183" i="11"/>
  <c r="E183" i="11" s="1"/>
  <c r="A184" i="11"/>
  <c r="B184" i="11" s="1"/>
  <c r="A185" i="11"/>
  <c r="B185" i="11" s="1"/>
  <c r="A181" i="11"/>
  <c r="C181" i="11" s="1"/>
  <c r="A177" i="11"/>
  <c r="B177" i="11" s="1"/>
  <c r="A178" i="11"/>
  <c r="C178" i="11" s="1"/>
  <c r="A179" i="11"/>
  <c r="B179" i="11" s="1"/>
  <c r="A180" i="11"/>
  <c r="C180" i="11" s="1"/>
  <c r="A176" i="11"/>
  <c r="E176" i="11" s="1"/>
  <c r="A175" i="11"/>
  <c r="E175" i="11" s="1"/>
  <c r="A172" i="11"/>
  <c r="B172" i="11" s="1"/>
  <c r="A173" i="11"/>
  <c r="B173" i="11" s="1"/>
  <c r="A174" i="11"/>
  <c r="B174" i="11" s="1"/>
  <c r="A171" i="11"/>
  <c r="C171" i="11" s="1"/>
  <c r="C167" i="11"/>
  <c r="C168" i="11"/>
  <c r="C169" i="11"/>
  <c r="E170" i="11"/>
  <c r="E166" i="11"/>
  <c r="A162" i="11"/>
  <c r="E162" i="11" s="1"/>
  <c r="A163" i="11"/>
  <c r="E163" i="11" s="1"/>
  <c r="A164" i="11"/>
  <c r="B164" i="11" s="1"/>
  <c r="A165" i="11"/>
  <c r="B165" i="11" s="1"/>
  <c r="A161" i="11"/>
  <c r="E161" i="11" s="1"/>
  <c r="A160" i="11"/>
  <c r="B160" i="11" s="1"/>
  <c r="A157" i="11"/>
  <c r="E157" i="11" s="1"/>
  <c r="A158" i="11"/>
  <c r="B158" i="11" s="1"/>
  <c r="A159" i="11"/>
  <c r="B159" i="11" s="1"/>
  <c r="A156" i="11"/>
  <c r="E156" i="11" s="1"/>
  <c r="N224" i="11"/>
  <c r="N214" i="11"/>
  <c r="N204" i="11"/>
  <c r="N194" i="11"/>
  <c r="N184" i="11"/>
  <c r="N174" i="11"/>
  <c r="N164" i="11"/>
  <c r="N159" i="11"/>
  <c r="N219" i="11"/>
  <c r="N209" i="11"/>
  <c r="N199" i="11"/>
  <c r="N189" i="11"/>
  <c r="N179" i="11"/>
  <c r="N169" i="11"/>
  <c r="N154" i="11"/>
  <c r="N149" i="11"/>
  <c r="A152" i="11"/>
  <c r="B152" i="11" s="1"/>
  <c r="A153" i="11"/>
  <c r="E153" i="11" s="1"/>
  <c r="A154" i="11"/>
  <c r="B154" i="11" s="1"/>
  <c r="A155" i="11"/>
  <c r="E155" i="11" s="1"/>
  <c r="A151" i="11"/>
  <c r="E151" i="11" s="1"/>
  <c r="F146" i="11"/>
  <c r="F147" i="11" s="1"/>
  <c r="F148" i="11" s="1"/>
  <c r="F149" i="11" s="1"/>
  <c r="F150" i="11" s="1"/>
  <c r="G147" i="11"/>
  <c r="G148" i="11"/>
  <c r="G149" i="11"/>
  <c r="G150" i="11"/>
  <c r="G151" i="11"/>
  <c r="G152" i="11"/>
  <c r="G153" i="11"/>
  <c r="G154" i="11"/>
  <c r="G155" i="11"/>
  <c r="G156" i="11"/>
  <c r="G157" i="11"/>
  <c r="G158" i="11"/>
  <c r="G159" i="11"/>
  <c r="G160" i="11"/>
  <c r="G161" i="11"/>
  <c r="G162" i="11"/>
  <c r="G163" i="11"/>
  <c r="G164" i="11"/>
  <c r="G165" i="11"/>
  <c r="G166" i="11"/>
  <c r="G167" i="11"/>
  <c r="G168" i="11"/>
  <c r="G169" i="11"/>
  <c r="G170" i="11"/>
  <c r="G171" i="11"/>
  <c r="G172" i="11"/>
  <c r="G173" i="11"/>
  <c r="G174" i="11"/>
  <c r="G175" i="11"/>
  <c r="G176" i="11"/>
  <c r="G177" i="11"/>
  <c r="G178" i="11"/>
  <c r="G179" i="11"/>
  <c r="G180" i="11"/>
  <c r="G181" i="11"/>
  <c r="G182" i="11"/>
  <c r="G183" i="11"/>
  <c r="G184" i="11"/>
  <c r="G185" i="11"/>
  <c r="G186" i="11"/>
  <c r="G187" i="11"/>
  <c r="G188" i="11"/>
  <c r="G189" i="11"/>
  <c r="G190" i="11"/>
  <c r="G191" i="11"/>
  <c r="G192" i="11"/>
  <c r="G193" i="11"/>
  <c r="G194" i="11"/>
  <c r="G195" i="11"/>
  <c r="G196" i="11"/>
  <c r="G197" i="11"/>
  <c r="G198" i="11"/>
  <c r="G199" i="11"/>
  <c r="G200" i="11"/>
  <c r="G201" i="11"/>
  <c r="G202" i="11"/>
  <c r="G203" i="11"/>
  <c r="G204" i="11"/>
  <c r="G205" i="11"/>
  <c r="G206" i="11"/>
  <c r="G207" i="11"/>
  <c r="G208" i="11"/>
  <c r="G209" i="11"/>
  <c r="G210" i="11"/>
  <c r="G211" i="11"/>
  <c r="G212" i="11"/>
  <c r="G213" i="11"/>
  <c r="G214" i="11"/>
  <c r="G215" i="11"/>
  <c r="G216" i="11"/>
  <c r="G217" i="11"/>
  <c r="G218" i="11"/>
  <c r="G219" i="11"/>
  <c r="G220" i="11"/>
  <c r="G221" i="11"/>
  <c r="G222" i="11"/>
  <c r="G223" i="11"/>
  <c r="G224" i="11"/>
  <c r="G225" i="11"/>
  <c r="G146" i="11"/>
  <c r="G20" i="11"/>
  <c r="G21" i="11"/>
  <c r="G22" i="11"/>
  <c r="G23" i="11"/>
  <c r="G24" i="11"/>
  <c r="G25" i="11"/>
  <c r="G26" i="11"/>
  <c r="G27" i="11"/>
  <c r="G28" i="11"/>
  <c r="G29" i="11"/>
  <c r="G30" i="11"/>
  <c r="G31" i="11"/>
  <c r="G32" i="11"/>
  <c r="G33" i="11"/>
  <c r="G34" i="11"/>
  <c r="G35" i="11"/>
  <c r="G36" i="11"/>
  <c r="G37" i="11"/>
  <c r="G38" i="11"/>
  <c r="G39" i="11"/>
  <c r="G40" i="11"/>
  <c r="G41" i="11"/>
  <c r="G42" i="11"/>
  <c r="G43" i="11"/>
  <c r="G44" i="11"/>
  <c r="G45" i="11"/>
  <c r="G46" i="11"/>
  <c r="G47" i="11"/>
  <c r="G48" i="11"/>
  <c r="G49" i="11"/>
  <c r="G50" i="11"/>
  <c r="G51" i="11"/>
  <c r="G52" i="11"/>
  <c r="G53" i="11"/>
  <c r="G54" i="11"/>
  <c r="G55" i="11"/>
  <c r="G56" i="11"/>
  <c r="G57" i="11"/>
  <c r="G58" i="11"/>
  <c r="G59" i="11"/>
  <c r="G60" i="11"/>
  <c r="G61" i="11"/>
  <c r="G62" i="11"/>
  <c r="G63" i="11"/>
  <c r="G64" i="11"/>
  <c r="G65" i="11"/>
  <c r="G66" i="11"/>
  <c r="G67" i="11"/>
  <c r="G68" i="11"/>
  <c r="G69" i="11"/>
  <c r="G70" i="11"/>
  <c r="G71" i="11"/>
  <c r="G72" i="11"/>
  <c r="G73" i="11"/>
  <c r="G74" i="11"/>
  <c r="G75" i="11"/>
  <c r="G76" i="11"/>
  <c r="G77" i="11"/>
  <c r="G78" i="11"/>
  <c r="G79" i="11"/>
  <c r="G80" i="11"/>
  <c r="G81" i="11"/>
  <c r="G82" i="11"/>
  <c r="G83" i="11"/>
  <c r="G84" i="11"/>
  <c r="G85" i="11"/>
  <c r="G86" i="11"/>
  <c r="G87" i="11"/>
  <c r="G88" i="11"/>
  <c r="G89" i="11"/>
  <c r="G90" i="11"/>
  <c r="G91" i="11"/>
  <c r="G92" i="11"/>
  <c r="G93" i="11"/>
  <c r="G94" i="11"/>
  <c r="G95" i="11"/>
  <c r="G96" i="11"/>
  <c r="G97" i="11"/>
  <c r="G98" i="11"/>
  <c r="G99" i="11"/>
  <c r="G100" i="11"/>
  <c r="G101" i="11"/>
  <c r="G102" i="11"/>
  <c r="G103" i="11"/>
  <c r="G104" i="11"/>
  <c r="G105" i="11"/>
  <c r="G106" i="11"/>
  <c r="G107" i="11"/>
  <c r="G108" i="11"/>
  <c r="G109" i="11"/>
  <c r="G110" i="11"/>
  <c r="G111" i="11"/>
  <c r="G112" i="11"/>
  <c r="G113" i="11"/>
  <c r="G114" i="11"/>
  <c r="G115" i="11"/>
  <c r="G116" i="11"/>
  <c r="G117" i="11"/>
  <c r="G118" i="11"/>
  <c r="G119" i="11"/>
  <c r="G120" i="11"/>
  <c r="G121" i="11"/>
  <c r="G122" i="11"/>
  <c r="G123" i="11"/>
  <c r="G124" i="11"/>
  <c r="G125" i="11"/>
  <c r="G126" i="11"/>
  <c r="G127" i="11"/>
  <c r="G128" i="11"/>
  <c r="G129" i="11"/>
  <c r="G130" i="11"/>
  <c r="G131" i="11"/>
  <c r="G132" i="11"/>
  <c r="G133" i="11"/>
  <c r="G134" i="11"/>
  <c r="G135" i="11"/>
  <c r="G136" i="11"/>
  <c r="G137" i="11"/>
  <c r="G138" i="11"/>
  <c r="G139" i="11"/>
  <c r="G140" i="11"/>
  <c r="G141" i="11"/>
  <c r="G142" i="11"/>
  <c r="G143" i="11"/>
  <c r="G144" i="11"/>
  <c r="G145" i="11"/>
  <c r="A147" i="11"/>
  <c r="E147" i="11" s="1"/>
  <c r="A148" i="11"/>
  <c r="E148" i="11" s="1"/>
  <c r="A149" i="11"/>
  <c r="E149" i="11" s="1"/>
  <c r="A150" i="11"/>
  <c r="B150" i="11" s="1"/>
  <c r="A146" i="11"/>
  <c r="E146" i="11" s="1"/>
  <c r="B47" i="5"/>
  <c r="F61" i="5"/>
  <c r="B75" i="5"/>
  <c r="F75" i="5"/>
  <c r="B89" i="5"/>
  <c r="F89" i="5"/>
  <c r="B103" i="5"/>
  <c r="F103" i="5"/>
  <c r="N145" i="11"/>
  <c r="N136" i="11"/>
  <c r="N127" i="11"/>
  <c r="N118" i="11"/>
  <c r="N109" i="11"/>
  <c r="N100" i="11"/>
  <c r="N91" i="11"/>
  <c r="A138" i="11"/>
  <c r="C138" i="11" s="1"/>
  <c r="D138" i="11" s="1"/>
  <c r="A139" i="11"/>
  <c r="B139" i="11" s="1"/>
  <c r="A140" i="11"/>
  <c r="C140" i="11" s="1"/>
  <c r="D140" i="11" s="1"/>
  <c r="A141" i="11"/>
  <c r="E141" i="11" s="1"/>
  <c r="A142" i="11"/>
  <c r="E142" i="11" s="1"/>
  <c r="A143" i="11"/>
  <c r="E143" i="11" s="1"/>
  <c r="A144" i="11"/>
  <c r="B144" i="11" s="1"/>
  <c r="A145" i="11"/>
  <c r="E145" i="11" s="1"/>
  <c r="A137" i="11"/>
  <c r="B137" i="11" s="1"/>
  <c r="A129" i="11"/>
  <c r="B129" i="11" s="1"/>
  <c r="A130" i="11"/>
  <c r="E130" i="11" s="1"/>
  <c r="A131" i="11"/>
  <c r="C131" i="11" s="1"/>
  <c r="D131" i="11" s="1"/>
  <c r="A132" i="11"/>
  <c r="B132" i="11" s="1"/>
  <c r="A133" i="11"/>
  <c r="B133" i="11" s="1"/>
  <c r="A134" i="11"/>
  <c r="B134" i="11" s="1"/>
  <c r="A135" i="11"/>
  <c r="B135" i="11" s="1"/>
  <c r="A136" i="11"/>
  <c r="B136" i="11" s="1"/>
  <c r="A128" i="11"/>
  <c r="C128" i="11" s="1"/>
  <c r="A120" i="11"/>
  <c r="C120" i="11" s="1"/>
  <c r="D120" i="11" s="1"/>
  <c r="A121" i="11"/>
  <c r="E121" i="11" s="1"/>
  <c r="A122" i="11"/>
  <c r="C122" i="11" s="1"/>
  <c r="D122" i="11" s="1"/>
  <c r="A123" i="11"/>
  <c r="C123" i="11" s="1"/>
  <c r="D123" i="11" s="1"/>
  <c r="A124" i="11"/>
  <c r="E124" i="11" s="1"/>
  <c r="A125" i="11"/>
  <c r="E125" i="11" s="1"/>
  <c r="A126" i="11"/>
  <c r="B126" i="11" s="1"/>
  <c r="A127" i="11"/>
  <c r="B127" i="11" s="1"/>
  <c r="A119" i="11"/>
  <c r="C119" i="11" s="1"/>
  <c r="J119" i="11" s="1"/>
  <c r="A111" i="11"/>
  <c r="B111" i="11" s="1"/>
  <c r="A112" i="11"/>
  <c r="E112" i="11" s="1"/>
  <c r="A113" i="11"/>
  <c r="B113" i="11" s="1"/>
  <c r="A114" i="11"/>
  <c r="E114" i="11" s="1"/>
  <c r="A115" i="11"/>
  <c r="B115" i="11" s="1"/>
  <c r="A116" i="11"/>
  <c r="E116" i="11" s="1"/>
  <c r="A117" i="11"/>
  <c r="B117" i="11" s="1"/>
  <c r="A118" i="11"/>
  <c r="E118" i="11" s="1"/>
  <c r="A110" i="11"/>
  <c r="E110" i="11" s="1"/>
  <c r="A102" i="11"/>
  <c r="C102" i="11" s="1"/>
  <c r="D102" i="11" s="1"/>
  <c r="A103" i="11"/>
  <c r="B103" i="11" s="1"/>
  <c r="A104" i="11"/>
  <c r="B104" i="11" s="1"/>
  <c r="A105" i="11"/>
  <c r="E105" i="11" s="1"/>
  <c r="A106" i="11"/>
  <c r="E106" i="11" s="1"/>
  <c r="A107" i="11"/>
  <c r="B107" i="11" s="1"/>
  <c r="A108" i="11"/>
  <c r="C108" i="11" s="1"/>
  <c r="D108" i="11" s="1"/>
  <c r="A109" i="11"/>
  <c r="C109" i="11" s="1"/>
  <c r="D109" i="11" s="1"/>
  <c r="A101" i="11"/>
  <c r="A93" i="11"/>
  <c r="E93" i="11" s="1"/>
  <c r="A94" i="11"/>
  <c r="E94" i="11" s="1"/>
  <c r="A95" i="11"/>
  <c r="C95" i="11" s="1"/>
  <c r="A96" i="11"/>
  <c r="E96" i="11" s="1"/>
  <c r="A97" i="11"/>
  <c r="C97" i="11" s="1"/>
  <c r="A98" i="11"/>
  <c r="E98" i="11" s="1"/>
  <c r="A99" i="11"/>
  <c r="B99" i="11" s="1"/>
  <c r="A100" i="11"/>
  <c r="B100" i="11" s="1"/>
  <c r="A92" i="11"/>
  <c r="C92" i="11" s="1"/>
  <c r="F19" i="5"/>
  <c r="B19" i="5"/>
  <c r="A84" i="11"/>
  <c r="E84" i="11" s="1"/>
  <c r="A85" i="11"/>
  <c r="C85" i="11" s="1"/>
  <c r="D85" i="11" s="1"/>
  <c r="A86" i="11"/>
  <c r="B86" i="11" s="1"/>
  <c r="A87" i="11"/>
  <c r="E87" i="11" s="1"/>
  <c r="A88" i="11"/>
  <c r="E88" i="11" s="1"/>
  <c r="A89" i="11"/>
  <c r="C89" i="11" s="1"/>
  <c r="D89" i="11" s="1"/>
  <c r="A90" i="11"/>
  <c r="C90" i="11" s="1"/>
  <c r="D90" i="11" s="1"/>
  <c r="A91" i="11"/>
  <c r="E91" i="11" s="1"/>
  <c r="A83" i="11"/>
  <c r="N82" i="11"/>
  <c r="A75" i="11"/>
  <c r="E75" i="11" s="1"/>
  <c r="A76" i="11"/>
  <c r="E76" i="11" s="1"/>
  <c r="A77" i="11"/>
  <c r="E77" i="11" s="1"/>
  <c r="A78" i="11"/>
  <c r="E78" i="11" s="1"/>
  <c r="A79" i="11"/>
  <c r="B79" i="11" s="1"/>
  <c r="A80" i="11"/>
  <c r="B80" i="11" s="1"/>
  <c r="A81" i="11"/>
  <c r="B81" i="11" s="1"/>
  <c r="A82" i="11"/>
  <c r="B82" i="11" s="1"/>
  <c r="A74" i="11"/>
  <c r="B74" i="11" s="1"/>
  <c r="N73" i="11"/>
  <c r="A66" i="11"/>
  <c r="B66" i="11" s="1"/>
  <c r="A67" i="11"/>
  <c r="E67" i="11" s="1"/>
  <c r="A68" i="11"/>
  <c r="E68" i="11" s="1"/>
  <c r="A69" i="11"/>
  <c r="E69" i="11" s="1"/>
  <c r="A70" i="11"/>
  <c r="B70" i="11" s="1"/>
  <c r="A71" i="11"/>
  <c r="B71" i="11" s="1"/>
  <c r="A72" i="11"/>
  <c r="C72" i="11" s="1"/>
  <c r="A73" i="11"/>
  <c r="C73" i="11" s="1"/>
  <c r="A65" i="11"/>
  <c r="C65" i="11" s="1"/>
  <c r="N64" i="11"/>
  <c r="A57" i="11"/>
  <c r="E57" i="11" s="1"/>
  <c r="A58" i="11"/>
  <c r="E58" i="11" s="1"/>
  <c r="A59" i="11"/>
  <c r="C59" i="11" s="1"/>
  <c r="A60" i="11"/>
  <c r="B60" i="11" s="1"/>
  <c r="A61" i="11"/>
  <c r="B61" i="11" s="1"/>
  <c r="A62" i="11"/>
  <c r="B62" i="11" s="1"/>
  <c r="A63" i="11"/>
  <c r="E63" i="11" s="1"/>
  <c r="A64" i="11"/>
  <c r="E64" i="11" s="1"/>
  <c r="A56" i="11"/>
  <c r="B56" i="11" s="1"/>
  <c r="N55" i="11"/>
  <c r="A48" i="11"/>
  <c r="E48" i="11" s="1"/>
  <c r="A49" i="11"/>
  <c r="C49" i="11" s="1"/>
  <c r="A50" i="11"/>
  <c r="E50" i="11" s="1"/>
  <c r="A51" i="11"/>
  <c r="C51" i="11" s="1"/>
  <c r="A52" i="11"/>
  <c r="E52" i="11" s="1"/>
  <c r="A53" i="11"/>
  <c r="C53" i="11" s="1"/>
  <c r="A54" i="11"/>
  <c r="E54" i="11" s="1"/>
  <c r="A55" i="11"/>
  <c r="E55" i="11" s="1"/>
  <c r="A47" i="11"/>
  <c r="B47" i="11" s="1"/>
  <c r="N46" i="11"/>
  <c r="A39" i="11"/>
  <c r="E39" i="11" s="1"/>
  <c r="A40" i="11"/>
  <c r="B40" i="11" s="1"/>
  <c r="A41" i="11"/>
  <c r="B41" i="11" s="1"/>
  <c r="A42" i="11"/>
  <c r="B42" i="11" s="1"/>
  <c r="A43" i="11"/>
  <c r="E43" i="11" s="1"/>
  <c r="A44" i="11"/>
  <c r="B44" i="11" s="1"/>
  <c r="A45" i="11"/>
  <c r="B45" i="11" s="1"/>
  <c r="A46" i="11"/>
  <c r="B46" i="11" s="1"/>
  <c r="A38" i="11"/>
  <c r="E38" i="11" s="1"/>
  <c r="N37" i="11"/>
  <c r="A30" i="11"/>
  <c r="C30" i="11" s="1"/>
  <c r="A31" i="11"/>
  <c r="B31" i="11" s="1"/>
  <c r="A32" i="11"/>
  <c r="B32" i="11" s="1"/>
  <c r="A33" i="11"/>
  <c r="B33" i="11" s="1"/>
  <c r="A34" i="11"/>
  <c r="B34" i="11" s="1"/>
  <c r="A35" i="11"/>
  <c r="B35" i="11" s="1"/>
  <c r="A36" i="11"/>
  <c r="E36" i="11" s="1"/>
  <c r="A37" i="11"/>
  <c r="E37" i="11" s="1"/>
  <c r="A29" i="11"/>
  <c r="C29" i="11" s="1"/>
  <c r="N28" i="11"/>
  <c r="A21" i="11"/>
  <c r="B21" i="11" s="1"/>
  <c r="A22" i="11"/>
  <c r="B22" i="11" s="1"/>
  <c r="A23" i="11"/>
  <c r="E23" i="11" s="1"/>
  <c r="A24" i="11"/>
  <c r="B24" i="11" s="1"/>
  <c r="A25" i="11"/>
  <c r="B25" i="11" s="1"/>
  <c r="A26" i="11"/>
  <c r="B26" i="11" s="1"/>
  <c r="A27" i="11"/>
  <c r="B27" i="11" s="1"/>
  <c r="A28" i="11"/>
  <c r="B28" i="11" s="1"/>
  <c r="A20" i="11"/>
  <c r="E20" i="11" s="1"/>
  <c r="N19" i="11"/>
  <c r="A12" i="11"/>
  <c r="B12" i="11" s="1"/>
  <c r="A13" i="11"/>
  <c r="C13" i="11" s="1"/>
  <c r="A14" i="11"/>
  <c r="C14" i="11" s="1"/>
  <c r="A15" i="11"/>
  <c r="C15" i="11" s="1"/>
  <c r="A16" i="11"/>
  <c r="B16" i="11" s="1"/>
  <c r="A17" i="11"/>
  <c r="B17" i="11" s="1"/>
  <c r="A18" i="11"/>
  <c r="B18" i="11" s="1"/>
  <c r="A19" i="11"/>
  <c r="E19" i="11" s="1"/>
  <c r="A11" i="11"/>
  <c r="F11" i="11" s="1"/>
  <c r="F12" i="11" s="1"/>
  <c r="F13" i="11" s="1"/>
  <c r="F14" i="11" s="1"/>
  <c r="F15" i="11" s="1"/>
  <c r="F16" i="11" s="1"/>
  <c r="F17" i="11" s="1"/>
  <c r="F18" i="11" s="1"/>
  <c r="F19" i="11" s="1"/>
  <c r="G3" i="11"/>
  <c r="G4" i="11"/>
  <c r="G5" i="11"/>
  <c r="G6" i="11"/>
  <c r="G7" i="11"/>
  <c r="G8" i="11"/>
  <c r="G9" i="11"/>
  <c r="G10" i="11"/>
  <c r="G11" i="11"/>
  <c r="G12" i="11"/>
  <c r="G13" i="11"/>
  <c r="G14" i="11"/>
  <c r="G15" i="11"/>
  <c r="G16" i="11"/>
  <c r="G17" i="11"/>
  <c r="G18" i="11"/>
  <c r="G19" i="11"/>
  <c r="G2" i="11"/>
  <c r="N10" i="11"/>
  <c r="A10" i="11"/>
  <c r="E10" i="11" s="1"/>
  <c r="A2" i="11"/>
  <c r="B2" i="11" s="1"/>
  <c r="A3" i="11"/>
  <c r="B3" i="11" s="1"/>
  <c r="A4" i="11"/>
  <c r="B4" i="11" s="1"/>
  <c r="A5" i="11"/>
  <c r="B5" i="11" s="1"/>
  <c r="A6" i="11"/>
  <c r="B6" i="11" s="1"/>
  <c r="A7" i="11"/>
  <c r="B7" i="11" s="1"/>
  <c r="A8" i="11"/>
  <c r="B8" i="11" s="1"/>
  <c r="A9" i="11"/>
  <c r="B9" i="11" s="1"/>
  <c r="G78" i="4"/>
  <c r="G77" i="4"/>
  <c r="G70" i="4"/>
  <c r="G69" i="4"/>
  <c r="G68" i="4"/>
  <c r="G67" i="4"/>
  <c r="G66" i="4"/>
  <c r="G59" i="4"/>
  <c r="G58" i="4"/>
  <c r="G57" i="4"/>
  <c r="G49" i="4"/>
  <c r="G48" i="4"/>
  <c r="G47" i="4"/>
  <c r="G40" i="4"/>
  <c r="G39" i="4"/>
  <c r="G38" i="4"/>
  <c r="G37" i="4"/>
  <c r="G36" i="4"/>
  <c r="C80" i="4"/>
  <c r="C79" i="4"/>
  <c r="C78" i="4"/>
  <c r="C77" i="4"/>
  <c r="C76" i="4"/>
  <c r="C70" i="4"/>
  <c r="C58" i="4"/>
  <c r="C57" i="4"/>
  <c r="C50" i="4"/>
  <c r="C48" i="4"/>
  <c r="C47" i="4"/>
  <c r="G112" i="5"/>
  <c r="G111" i="5"/>
  <c r="G110" i="5"/>
  <c r="G109" i="5"/>
  <c r="G108" i="5"/>
  <c r="G107" i="5"/>
  <c r="G106" i="5"/>
  <c r="G105" i="5"/>
  <c r="G104" i="5"/>
  <c r="G98" i="5"/>
  <c r="G97" i="5"/>
  <c r="G96" i="5"/>
  <c r="G95" i="5"/>
  <c r="G94" i="5"/>
  <c r="G93" i="5"/>
  <c r="G92" i="5"/>
  <c r="G91" i="5"/>
  <c r="G90" i="5"/>
  <c r="G84" i="5"/>
  <c r="G83" i="5"/>
  <c r="G82" i="5"/>
  <c r="G81" i="5"/>
  <c r="G80" i="5"/>
  <c r="G79" i="5"/>
  <c r="G78" i="5"/>
  <c r="G77" i="5"/>
  <c r="G76" i="5"/>
  <c r="G70" i="5"/>
  <c r="G69" i="5"/>
  <c r="G68" i="5"/>
  <c r="G67" i="5"/>
  <c r="G66" i="5"/>
  <c r="G65" i="5"/>
  <c r="G64" i="5"/>
  <c r="G63" i="5"/>
  <c r="G62" i="5"/>
  <c r="F83" i="11" l="1"/>
  <c r="O377" i="8"/>
  <c r="B377" i="8"/>
  <c r="M377" i="8"/>
  <c r="M334" i="8"/>
  <c r="N334" i="8"/>
  <c r="B334" i="8"/>
  <c r="B323" i="8"/>
  <c r="N323" i="8"/>
  <c r="M323" i="8"/>
  <c r="M322" i="8"/>
  <c r="N322" i="8"/>
  <c r="O322" i="8"/>
  <c r="O241" i="8"/>
  <c r="M241" i="8"/>
  <c r="N241" i="8"/>
  <c r="F101" i="11"/>
  <c r="B85" i="11"/>
  <c r="E179" i="11"/>
  <c r="B198" i="11"/>
  <c r="B13" i="11"/>
  <c r="E173" i="11"/>
  <c r="B182" i="11"/>
  <c r="B178" i="11"/>
  <c r="B57" i="11"/>
  <c r="C179" i="11"/>
  <c r="B102" i="11"/>
  <c r="B176" i="11"/>
  <c r="C224" i="11"/>
  <c r="B98" i="11"/>
  <c r="B162" i="11"/>
  <c r="E167" i="11"/>
  <c r="C176" i="11"/>
  <c r="C223" i="11"/>
  <c r="H223" i="11" s="1"/>
  <c r="E224" i="11"/>
  <c r="B76" i="11"/>
  <c r="C70" i="11"/>
  <c r="E198" i="11"/>
  <c r="B97" i="11"/>
  <c r="B64" i="11"/>
  <c r="E180" i="11"/>
  <c r="B55" i="11"/>
  <c r="E178" i="11"/>
  <c r="B222" i="11"/>
  <c r="B180" i="11"/>
  <c r="B39" i="11"/>
  <c r="B216" i="11"/>
  <c r="C222" i="11"/>
  <c r="J222" i="11" s="1"/>
  <c r="E117" i="11"/>
  <c r="B202" i="11"/>
  <c r="C7" i="11"/>
  <c r="E115" i="11"/>
  <c r="C87" i="11"/>
  <c r="J87" i="11" s="1"/>
  <c r="B138" i="11"/>
  <c r="C86" i="11"/>
  <c r="D86" i="11" s="1"/>
  <c r="E32" i="11"/>
  <c r="B146" i="11"/>
  <c r="B197" i="11"/>
  <c r="E171" i="11"/>
  <c r="B123" i="11"/>
  <c r="C84" i="11"/>
  <c r="D84" i="11" s="1"/>
  <c r="E30" i="11"/>
  <c r="B192" i="11"/>
  <c r="B110" i="11"/>
  <c r="B189" i="11"/>
  <c r="B49" i="11"/>
  <c r="B106" i="11"/>
  <c r="E197" i="11"/>
  <c r="B163" i="11"/>
  <c r="B19" i="11"/>
  <c r="E165" i="11"/>
  <c r="C165" i="11"/>
  <c r="E154" i="11"/>
  <c r="C162" i="11"/>
  <c r="C6" i="11"/>
  <c r="E21" i="11"/>
  <c r="B149" i="11"/>
  <c r="E164" i="11"/>
  <c r="C69" i="11"/>
  <c r="B171" i="11"/>
  <c r="C211" i="11"/>
  <c r="H211" i="11" s="1"/>
  <c r="B122" i="11"/>
  <c r="E202" i="11"/>
  <c r="B225" i="11"/>
  <c r="B124" i="11"/>
  <c r="B30" i="11"/>
  <c r="B15" i="11"/>
  <c r="B14" i="11"/>
  <c r="B105" i="11"/>
  <c r="E196" i="11"/>
  <c r="B211" i="11"/>
  <c r="C186" i="11"/>
  <c r="E193" i="11"/>
  <c r="C110" i="11"/>
  <c r="E184" i="11"/>
  <c r="B87" i="11"/>
  <c r="E181" i="11"/>
  <c r="B92" i="11"/>
  <c r="C194" i="11"/>
  <c r="H194" i="11" s="1"/>
  <c r="F29" i="11"/>
  <c r="F30" i="11" s="1"/>
  <c r="F31" i="11" s="1"/>
  <c r="F32" i="11" s="1"/>
  <c r="F33" i="11" s="1"/>
  <c r="F34" i="11" s="1"/>
  <c r="F35" i="11" s="1"/>
  <c r="F36" i="11" s="1"/>
  <c r="F37" i="11" s="1"/>
  <c r="C8" i="11"/>
  <c r="B84" i="11"/>
  <c r="C76" i="11"/>
  <c r="D76" i="11" s="1"/>
  <c r="E31" i="11"/>
  <c r="B181" i="11"/>
  <c r="C193" i="11"/>
  <c r="J193" i="11" s="1"/>
  <c r="C225" i="11"/>
  <c r="H204" i="11"/>
  <c r="I204" i="11"/>
  <c r="L204" i="11" s="1"/>
  <c r="L205" i="11" s="1"/>
  <c r="B128" i="11"/>
  <c r="C5" i="11"/>
  <c r="C68" i="11"/>
  <c r="C113" i="11"/>
  <c r="D113" i="11" s="1"/>
  <c r="E111" i="11"/>
  <c r="E65" i="11"/>
  <c r="B148" i="11"/>
  <c r="C156" i="11"/>
  <c r="C177" i="11"/>
  <c r="E66" i="11"/>
  <c r="B204" i="11"/>
  <c r="C4" i="11"/>
  <c r="C36" i="11"/>
  <c r="C64" i="11"/>
  <c r="C67" i="11"/>
  <c r="C112" i="11"/>
  <c r="D112" i="11" s="1"/>
  <c r="C146" i="11"/>
  <c r="B157" i="11"/>
  <c r="C159" i="11"/>
  <c r="C205" i="11"/>
  <c r="C18" i="11"/>
  <c r="B54" i="11"/>
  <c r="C35" i="11"/>
  <c r="C38" i="11"/>
  <c r="C58" i="11"/>
  <c r="C66" i="11"/>
  <c r="F128" i="11"/>
  <c r="C111" i="11"/>
  <c r="D111" i="11" s="1"/>
  <c r="E99" i="11"/>
  <c r="E62" i="11"/>
  <c r="C150" i="11"/>
  <c r="B153" i="11"/>
  <c r="C75" i="11"/>
  <c r="D75" i="11" s="1"/>
  <c r="C17" i="11"/>
  <c r="B53" i="11"/>
  <c r="C24" i="11"/>
  <c r="C34" i="11"/>
  <c r="C46" i="11"/>
  <c r="C47" i="11"/>
  <c r="C57" i="11"/>
  <c r="E53" i="11"/>
  <c r="B195" i="11"/>
  <c r="B151" i="11"/>
  <c r="C191" i="11"/>
  <c r="C213" i="11"/>
  <c r="I213" i="11" s="1"/>
  <c r="C12" i="11"/>
  <c r="B52" i="11"/>
  <c r="C23" i="11"/>
  <c r="C33" i="11"/>
  <c r="C45" i="11"/>
  <c r="C55" i="11"/>
  <c r="E97" i="11"/>
  <c r="E51" i="11"/>
  <c r="E177" i="11"/>
  <c r="E113" i="11"/>
  <c r="E18" i="11"/>
  <c r="B51" i="11"/>
  <c r="C22" i="11"/>
  <c r="C32" i="11"/>
  <c r="C44" i="11"/>
  <c r="C54" i="11"/>
  <c r="C106" i="11"/>
  <c r="D106" i="11" s="1"/>
  <c r="C135" i="11"/>
  <c r="E144" i="11"/>
  <c r="E49" i="11"/>
  <c r="B67" i="11"/>
  <c r="E17" i="11"/>
  <c r="C21" i="11"/>
  <c r="C31" i="11"/>
  <c r="C43" i="11"/>
  <c r="C129" i="11"/>
  <c r="D129" i="11" s="1"/>
  <c r="E139" i="11"/>
  <c r="E95" i="11"/>
  <c r="E47" i="11"/>
  <c r="B187" i="11"/>
  <c r="C192" i="11"/>
  <c r="I192" i="11" s="1"/>
  <c r="B75" i="11"/>
  <c r="E16" i="11"/>
  <c r="C42" i="11"/>
  <c r="E133" i="11"/>
  <c r="E85" i="11"/>
  <c r="E46" i="11"/>
  <c r="B183" i="11"/>
  <c r="E186" i="11"/>
  <c r="E15" i="11"/>
  <c r="C39" i="11"/>
  <c r="E131" i="11"/>
  <c r="E81" i="11"/>
  <c r="C163" i="11"/>
  <c r="E14" i="11"/>
  <c r="E129" i="11"/>
  <c r="E80" i="11"/>
  <c r="E35" i="11"/>
  <c r="C155" i="11"/>
  <c r="E13" i="11"/>
  <c r="E128" i="11"/>
  <c r="E79" i="11"/>
  <c r="E34" i="11"/>
  <c r="C152" i="11"/>
  <c r="B168" i="11"/>
  <c r="C221" i="11"/>
  <c r="E123" i="11"/>
  <c r="E33" i="11"/>
  <c r="J216" i="11"/>
  <c r="I216" i="11"/>
  <c r="H216" i="11"/>
  <c r="D216" i="11"/>
  <c r="I181" i="11"/>
  <c r="D181" i="11"/>
  <c r="H181" i="11"/>
  <c r="J198" i="11"/>
  <c r="D198" i="11"/>
  <c r="H198" i="11"/>
  <c r="I198" i="11"/>
  <c r="C203" i="11"/>
  <c r="B114" i="11"/>
  <c r="E190" i="11"/>
  <c r="C151" i="11"/>
  <c r="C190" i="11"/>
  <c r="J190" i="11" s="1"/>
  <c r="C149" i="11"/>
  <c r="C175" i="11"/>
  <c r="C11" i="11"/>
  <c r="E12" i="11"/>
  <c r="B48" i="11"/>
  <c r="B38" i="11"/>
  <c r="C41" i="11"/>
  <c r="F56" i="11"/>
  <c r="E109" i="11"/>
  <c r="E61" i="11"/>
  <c r="E45" i="11"/>
  <c r="E29" i="11"/>
  <c r="C148" i="11"/>
  <c r="E189" i="11"/>
  <c r="C158" i="11"/>
  <c r="C174" i="11"/>
  <c r="E126" i="11"/>
  <c r="C19" i="11"/>
  <c r="E11" i="11"/>
  <c r="B73" i="11"/>
  <c r="C40" i="11"/>
  <c r="C52" i="11"/>
  <c r="C56" i="11"/>
  <c r="C136" i="11"/>
  <c r="D136" i="11" s="1"/>
  <c r="F110" i="11"/>
  <c r="E140" i="11"/>
  <c r="E108" i="11"/>
  <c r="E92" i="11"/>
  <c r="E60" i="11"/>
  <c r="E44" i="11"/>
  <c r="E28" i="11"/>
  <c r="C147" i="11"/>
  <c r="E188" i="11"/>
  <c r="B203" i="11"/>
  <c r="C157" i="11"/>
  <c r="C173" i="11"/>
  <c r="C188" i="11"/>
  <c r="H188" i="11" s="1"/>
  <c r="E127" i="11"/>
  <c r="C160" i="11"/>
  <c r="C3" i="11"/>
  <c r="B109" i="11"/>
  <c r="E107" i="11"/>
  <c r="E59" i="11"/>
  <c r="E27" i="11"/>
  <c r="E185" i="11"/>
  <c r="E160" i="11"/>
  <c r="C172" i="11"/>
  <c r="C187" i="11"/>
  <c r="I187" i="11" s="1"/>
  <c r="C196" i="11"/>
  <c r="E172" i="11"/>
  <c r="B108" i="11"/>
  <c r="C20" i="11"/>
  <c r="C50" i="11"/>
  <c r="C63" i="11"/>
  <c r="C118" i="11"/>
  <c r="C134" i="11"/>
  <c r="D134" i="11" s="1"/>
  <c r="C144" i="11"/>
  <c r="D144" i="11" s="1"/>
  <c r="F92" i="11"/>
  <c r="E138" i="11"/>
  <c r="E122" i="11"/>
  <c r="E90" i="11"/>
  <c r="E74" i="11"/>
  <c r="E42" i="11"/>
  <c r="E26" i="11"/>
  <c r="E216" i="11"/>
  <c r="B175" i="11"/>
  <c r="C166" i="11"/>
  <c r="C200" i="11"/>
  <c r="B50" i="11"/>
  <c r="C145" i="11"/>
  <c r="D145" i="11" s="1"/>
  <c r="C16" i="11"/>
  <c r="B145" i="11"/>
  <c r="B65" i="11"/>
  <c r="B37" i="11"/>
  <c r="C28" i="11"/>
  <c r="C62" i="11"/>
  <c r="C117" i="11"/>
  <c r="C133" i="11"/>
  <c r="D133" i="11" s="1"/>
  <c r="E137" i="11"/>
  <c r="E89" i="11"/>
  <c r="E73" i="11"/>
  <c r="E41" i="11"/>
  <c r="E25" i="11"/>
  <c r="C170" i="11"/>
  <c r="C185" i="11"/>
  <c r="J185" i="11" s="1"/>
  <c r="C219" i="11"/>
  <c r="J219" i="11" s="1"/>
  <c r="B116" i="11"/>
  <c r="C27" i="11"/>
  <c r="C48" i="11"/>
  <c r="C61" i="11"/>
  <c r="C101" i="11"/>
  <c r="D101" i="11" s="1"/>
  <c r="C116" i="11"/>
  <c r="D116" i="11" s="1"/>
  <c r="C132" i="11"/>
  <c r="D132" i="11" s="1"/>
  <c r="C139" i="11"/>
  <c r="D139" i="11" s="1"/>
  <c r="E136" i="11"/>
  <c r="E120" i="11"/>
  <c r="E104" i="11"/>
  <c r="E72" i="11"/>
  <c r="E56" i="11"/>
  <c r="E40" i="11"/>
  <c r="E24" i="11"/>
  <c r="E215" i="11"/>
  <c r="E182" i="11"/>
  <c r="E150" i="11"/>
  <c r="C154" i="11"/>
  <c r="C184" i="11"/>
  <c r="C206" i="11"/>
  <c r="B63" i="11"/>
  <c r="C26" i="11"/>
  <c r="C60" i="11"/>
  <c r="C115" i="11"/>
  <c r="D115" i="11" s="1"/>
  <c r="E135" i="11"/>
  <c r="E119" i="11"/>
  <c r="E103" i="11"/>
  <c r="E71" i="11"/>
  <c r="E209" i="11"/>
  <c r="C153" i="11"/>
  <c r="C183" i="11"/>
  <c r="H183" i="11" s="1"/>
  <c r="C210" i="11"/>
  <c r="J210" i="11" s="1"/>
  <c r="B147" i="11"/>
  <c r="B118" i="11"/>
  <c r="C2" i="11"/>
  <c r="B59" i="11"/>
  <c r="C25" i="11"/>
  <c r="C37" i="11"/>
  <c r="C71" i="11"/>
  <c r="C79" i="11"/>
  <c r="D79" i="11" s="1"/>
  <c r="C114" i="11"/>
  <c r="D114" i="11" s="1"/>
  <c r="C130" i="11"/>
  <c r="D130" i="11" s="1"/>
  <c r="E134" i="11"/>
  <c r="E102" i="11"/>
  <c r="E86" i="11"/>
  <c r="E70" i="11"/>
  <c r="E22" i="11"/>
  <c r="H202" i="11"/>
  <c r="C161" i="11"/>
  <c r="C10" i="11"/>
  <c r="B20" i="11"/>
  <c r="E101" i="11"/>
  <c r="C9" i="11"/>
  <c r="E132" i="11"/>
  <c r="E100" i="11"/>
  <c r="J202" i="11"/>
  <c r="C164" i="11"/>
  <c r="C195" i="11"/>
  <c r="E83" i="11"/>
  <c r="B83" i="11"/>
  <c r="E82" i="11"/>
  <c r="I202" i="11"/>
  <c r="B156" i="11"/>
  <c r="I215" i="11"/>
  <c r="J215" i="11"/>
  <c r="H215" i="11"/>
  <c r="D215" i="11"/>
  <c r="I214" i="11"/>
  <c r="L214" i="11" s="1"/>
  <c r="L215" i="11" s="1"/>
  <c r="H214" i="11"/>
  <c r="D214" i="11"/>
  <c r="C212" i="11"/>
  <c r="D212" i="11" s="1"/>
  <c r="B215" i="11"/>
  <c r="B212" i="11"/>
  <c r="C208" i="11"/>
  <c r="C207" i="11"/>
  <c r="B207" i="11"/>
  <c r="E210" i="11"/>
  <c r="B206" i="11"/>
  <c r="C220" i="11"/>
  <c r="I220" i="11" s="1"/>
  <c r="C218" i="11"/>
  <c r="B218" i="11"/>
  <c r="C217" i="11"/>
  <c r="D217" i="11" s="1"/>
  <c r="J214" i="11"/>
  <c r="J181" i="11"/>
  <c r="J182" i="11"/>
  <c r="H197" i="11"/>
  <c r="D197" i="11"/>
  <c r="J197" i="11"/>
  <c r="D182" i="11"/>
  <c r="I182" i="11"/>
  <c r="B298" i="8"/>
  <c r="N298" i="8"/>
  <c r="M298" i="8"/>
  <c r="B223" i="11"/>
  <c r="E221" i="11"/>
  <c r="E220" i="11"/>
  <c r="E219" i="11"/>
  <c r="E217" i="11"/>
  <c r="E214" i="11"/>
  <c r="E213" i="11"/>
  <c r="B214" i="11"/>
  <c r="E208" i="11"/>
  <c r="B209" i="11"/>
  <c r="J204" i="11"/>
  <c r="B201" i="11"/>
  <c r="D204" i="11"/>
  <c r="E205" i="11"/>
  <c r="E204" i="11"/>
  <c r="E201" i="11"/>
  <c r="E200" i="11"/>
  <c r="E199" i="11"/>
  <c r="B199" i="11"/>
  <c r="E194" i="11"/>
  <c r="E191" i="11"/>
  <c r="E174" i="11"/>
  <c r="B170" i="11"/>
  <c r="B169" i="11"/>
  <c r="E169" i="11"/>
  <c r="B166" i="11"/>
  <c r="E168" i="11"/>
  <c r="B167" i="11"/>
  <c r="B161" i="11"/>
  <c r="E159" i="11"/>
  <c r="E158" i="11"/>
  <c r="H138" i="11"/>
  <c r="I120" i="11"/>
  <c r="J85" i="11"/>
  <c r="H89" i="11"/>
  <c r="I119" i="11"/>
  <c r="H120" i="11"/>
  <c r="I102" i="11"/>
  <c r="J131" i="11"/>
  <c r="D119" i="11"/>
  <c r="H119" i="11"/>
  <c r="I85" i="11"/>
  <c r="H102" i="11"/>
  <c r="H122" i="11"/>
  <c r="H85" i="11"/>
  <c r="I131" i="11"/>
  <c r="H90" i="11"/>
  <c r="H131" i="11"/>
  <c r="J109" i="11"/>
  <c r="J140" i="11"/>
  <c r="J108" i="11"/>
  <c r="J123" i="11"/>
  <c r="I109" i="11"/>
  <c r="J138" i="11"/>
  <c r="J122" i="11"/>
  <c r="J90" i="11"/>
  <c r="I140" i="11"/>
  <c r="I108" i="11"/>
  <c r="L108" i="11" s="1"/>
  <c r="J89" i="11"/>
  <c r="H109" i="11"/>
  <c r="I123" i="11"/>
  <c r="J120" i="11"/>
  <c r="H140" i="11"/>
  <c r="H108" i="11"/>
  <c r="I138" i="11"/>
  <c r="I122" i="11"/>
  <c r="I90" i="11"/>
  <c r="L90" i="11" s="1"/>
  <c r="H123" i="11"/>
  <c r="I89" i="11"/>
  <c r="J102" i="11"/>
  <c r="E152" i="11"/>
  <c r="B155" i="11"/>
  <c r="B95" i="11"/>
  <c r="C74" i="11"/>
  <c r="C82" i="11"/>
  <c r="C81" i="11"/>
  <c r="C80" i="11"/>
  <c r="C78" i="11"/>
  <c r="C77" i="11"/>
  <c r="B91" i="11"/>
  <c r="C83" i="11"/>
  <c r="C91" i="11"/>
  <c r="C88" i="11"/>
  <c r="B143" i="11"/>
  <c r="B142" i="11"/>
  <c r="F137" i="11"/>
  <c r="C137" i="11"/>
  <c r="C143" i="11"/>
  <c r="C142" i="11"/>
  <c r="C141" i="11"/>
  <c r="B125" i="11"/>
  <c r="B121" i="11"/>
  <c r="C127" i="11"/>
  <c r="B120" i="11"/>
  <c r="C126" i="11"/>
  <c r="C125" i="11"/>
  <c r="C124" i="11"/>
  <c r="C121" i="11"/>
  <c r="C100" i="11"/>
  <c r="C99" i="11"/>
  <c r="C98" i="11"/>
  <c r="C96" i="11"/>
  <c r="C94" i="11"/>
  <c r="C93" i="11"/>
  <c r="C107" i="11"/>
  <c r="C105" i="11"/>
  <c r="C104" i="11"/>
  <c r="C103" i="11"/>
  <c r="B141" i="11"/>
  <c r="B140" i="11"/>
  <c r="B131" i="11"/>
  <c r="B130" i="11"/>
  <c r="F119" i="11"/>
  <c r="B119" i="11"/>
  <c r="B112" i="11"/>
  <c r="B101" i="11"/>
  <c r="B96" i="11"/>
  <c r="B94" i="11"/>
  <c r="B93" i="11"/>
  <c r="F20" i="11"/>
  <c r="F21" i="11" s="1"/>
  <c r="F22" i="11" s="1"/>
  <c r="F23" i="11" s="1"/>
  <c r="F24" i="11" s="1"/>
  <c r="F25" i="11" s="1"/>
  <c r="F26" i="11" s="1"/>
  <c r="F27" i="11" s="1"/>
  <c r="F28" i="11" s="1"/>
  <c r="B90" i="11"/>
  <c r="B89" i="11"/>
  <c r="B88" i="11"/>
  <c r="B78" i="11"/>
  <c r="B77" i="11"/>
  <c r="B72" i="11"/>
  <c r="B69" i="11"/>
  <c r="B68" i="11"/>
  <c r="B58" i="11"/>
  <c r="B43" i="11"/>
  <c r="B36" i="11"/>
  <c r="B29" i="11"/>
  <c r="B23" i="11"/>
  <c r="B11" i="11"/>
  <c r="E7" i="11"/>
  <c r="E2" i="11"/>
  <c r="E5" i="11"/>
  <c r="B10" i="11"/>
  <c r="E4" i="11"/>
  <c r="E3" i="11"/>
  <c r="E9" i="11"/>
  <c r="E8" i="11"/>
  <c r="E6" i="11"/>
  <c r="H75" i="11" l="1"/>
  <c r="D222" i="11"/>
  <c r="J76" i="11"/>
  <c r="H87" i="11"/>
  <c r="I130" i="11"/>
  <c r="D223" i="11"/>
  <c r="I211" i="11"/>
  <c r="I223" i="11"/>
  <c r="H145" i="11"/>
  <c r="I113" i="11"/>
  <c r="I222" i="11"/>
  <c r="J223" i="11"/>
  <c r="J79" i="11"/>
  <c r="I76" i="11"/>
  <c r="I87" i="11"/>
  <c r="D87" i="11"/>
  <c r="J129" i="11"/>
  <c r="H86" i="11"/>
  <c r="H79" i="11"/>
  <c r="J133" i="11"/>
  <c r="J145" i="11"/>
  <c r="H113" i="11"/>
  <c r="H222" i="11"/>
  <c r="I133" i="11"/>
  <c r="I136" i="11"/>
  <c r="H76" i="11"/>
  <c r="J75" i="11"/>
  <c r="H84" i="11"/>
  <c r="H112" i="11"/>
  <c r="I185" i="11"/>
  <c r="D188" i="11"/>
  <c r="I86" i="11"/>
  <c r="I115" i="11"/>
  <c r="I139" i="11"/>
  <c r="J114" i="11"/>
  <c r="J86" i="11"/>
  <c r="H129" i="11"/>
  <c r="J113" i="11"/>
  <c r="J84" i="11"/>
  <c r="D211" i="11"/>
  <c r="J132" i="11"/>
  <c r="J211" i="11"/>
  <c r="H114" i="11"/>
  <c r="I84" i="11"/>
  <c r="H139" i="11"/>
  <c r="H115" i="11"/>
  <c r="J101" i="11"/>
  <c r="I112" i="11"/>
  <c r="H101" i="11"/>
  <c r="J115" i="11"/>
  <c r="I194" i="11"/>
  <c r="L194" i="11" s="1"/>
  <c r="L191" i="11" s="1"/>
  <c r="H213" i="11"/>
  <c r="H193" i="11"/>
  <c r="J213" i="11"/>
  <c r="H130" i="11"/>
  <c r="I193" i="11"/>
  <c r="H111" i="11"/>
  <c r="I129" i="11"/>
  <c r="J194" i="11"/>
  <c r="D194" i="11"/>
  <c r="I75" i="11"/>
  <c r="J139" i="11"/>
  <c r="D193" i="11"/>
  <c r="I101" i="11"/>
  <c r="J112" i="11"/>
  <c r="I114" i="11"/>
  <c r="D190" i="11"/>
  <c r="D213" i="11"/>
  <c r="I116" i="11"/>
  <c r="I111" i="11"/>
  <c r="I132" i="11"/>
  <c r="H132" i="11"/>
  <c r="I210" i="11"/>
  <c r="J111" i="11"/>
  <c r="H116" i="11"/>
  <c r="I106" i="11"/>
  <c r="J106" i="11"/>
  <c r="H106" i="11"/>
  <c r="D192" i="11"/>
  <c r="J192" i="11"/>
  <c r="H192" i="11"/>
  <c r="I203" i="11"/>
  <c r="J203" i="11"/>
  <c r="I134" i="11"/>
  <c r="D185" i="11"/>
  <c r="H185" i="11"/>
  <c r="I144" i="11"/>
  <c r="L144" i="11" s="1"/>
  <c r="H203" i="11"/>
  <c r="J136" i="11"/>
  <c r="H134" i="11"/>
  <c r="H136" i="11"/>
  <c r="D203" i="11"/>
  <c r="H210" i="11"/>
  <c r="D219" i="11"/>
  <c r="I219" i="11"/>
  <c r="L219" i="11" s="1"/>
  <c r="H219" i="11"/>
  <c r="J144" i="11"/>
  <c r="D210" i="11"/>
  <c r="I188" i="11"/>
  <c r="J188" i="11"/>
  <c r="J130" i="11"/>
  <c r="J116" i="11"/>
  <c r="H190" i="11"/>
  <c r="I145" i="11"/>
  <c r="D187" i="11"/>
  <c r="H187" i="11"/>
  <c r="J187" i="11"/>
  <c r="J134" i="11"/>
  <c r="H144" i="11"/>
  <c r="I183" i="11"/>
  <c r="I190" i="11"/>
  <c r="H133" i="11"/>
  <c r="D183" i="11"/>
  <c r="D184" i="11"/>
  <c r="I184" i="11"/>
  <c r="L184" i="11" s="1"/>
  <c r="H184" i="11"/>
  <c r="J184" i="11"/>
  <c r="I79" i="11"/>
  <c r="J183" i="11"/>
  <c r="J212" i="11"/>
  <c r="H212" i="11"/>
  <c r="I212" i="11"/>
  <c r="H218" i="11"/>
  <c r="D218" i="11"/>
  <c r="J218" i="11"/>
  <c r="I218" i="11"/>
  <c r="J220" i="11"/>
  <c r="H220" i="11"/>
  <c r="D220" i="11"/>
  <c r="J217" i="11"/>
  <c r="I217" i="11"/>
  <c r="H217" i="11"/>
  <c r="L211" i="11"/>
  <c r="L213" i="11"/>
  <c r="L212" i="11"/>
  <c r="L202" i="11"/>
  <c r="L201" i="11"/>
  <c r="L203" i="11"/>
  <c r="D124" i="11"/>
  <c r="H124" i="11"/>
  <c r="I124" i="11"/>
  <c r="J124" i="11"/>
  <c r="D125" i="11"/>
  <c r="H125" i="11"/>
  <c r="I125" i="11"/>
  <c r="J125" i="11"/>
  <c r="D78" i="11"/>
  <c r="H78" i="11"/>
  <c r="I78" i="11"/>
  <c r="J78" i="11"/>
  <c r="D91" i="11"/>
  <c r="H91" i="11"/>
  <c r="I91" i="11"/>
  <c r="J91" i="11"/>
  <c r="D77" i="11"/>
  <c r="H77" i="11"/>
  <c r="I77" i="11"/>
  <c r="J77" i="11"/>
  <c r="D127" i="11"/>
  <c r="H127" i="11"/>
  <c r="I127" i="11"/>
  <c r="J127" i="11"/>
  <c r="D80" i="11"/>
  <c r="H80" i="11"/>
  <c r="I80" i="11"/>
  <c r="J80" i="11"/>
  <c r="D103" i="11"/>
  <c r="J103" i="11"/>
  <c r="H103" i="11"/>
  <c r="I103" i="11"/>
  <c r="D121" i="11"/>
  <c r="I121" i="11"/>
  <c r="J121" i="11"/>
  <c r="H121" i="11"/>
  <c r="D104" i="11"/>
  <c r="J104" i="11"/>
  <c r="I104" i="11"/>
  <c r="H104" i="11"/>
  <c r="D83" i="11"/>
  <c r="H83" i="11"/>
  <c r="I83" i="11"/>
  <c r="J83" i="11"/>
  <c r="D82" i="11"/>
  <c r="H82" i="11"/>
  <c r="I82" i="11"/>
  <c r="J82" i="11"/>
  <c r="D142" i="11"/>
  <c r="H142" i="11"/>
  <c r="I142" i="11"/>
  <c r="J142" i="11"/>
  <c r="D143" i="11"/>
  <c r="H143" i="11"/>
  <c r="I143" i="11"/>
  <c r="J143" i="11"/>
  <c r="D137" i="11"/>
  <c r="I137" i="11"/>
  <c r="J137" i="11"/>
  <c r="H137" i="11"/>
  <c r="D126" i="11"/>
  <c r="H126" i="11"/>
  <c r="I126" i="11"/>
  <c r="L126" i="11" s="1"/>
  <c r="J126" i="11"/>
  <c r="D141" i="11"/>
  <c r="H141" i="11"/>
  <c r="I141" i="11"/>
  <c r="J141" i="11"/>
  <c r="D105" i="11"/>
  <c r="I105" i="11"/>
  <c r="J105" i="11"/>
  <c r="H105" i="11"/>
  <c r="D107" i="11"/>
  <c r="H107" i="11"/>
  <c r="I107" i="11"/>
  <c r="J107" i="11"/>
  <c r="D88" i="11"/>
  <c r="J88" i="11"/>
  <c r="I88" i="11"/>
  <c r="H88" i="11"/>
  <c r="F120" i="11"/>
  <c r="F121" i="11" s="1"/>
  <c r="F122" i="11" s="1"/>
  <c r="F123" i="11" s="1"/>
  <c r="F124" i="11" s="1"/>
  <c r="F125" i="11" s="1"/>
  <c r="F126" i="11" s="1"/>
  <c r="F127" i="11" s="1"/>
  <c r="F129" i="11" s="1"/>
  <c r="F130" i="11" s="1"/>
  <c r="F131" i="11" s="1"/>
  <c r="F132" i="11" s="1"/>
  <c r="F133" i="11" s="1"/>
  <c r="F134" i="11" s="1"/>
  <c r="F135" i="11" s="1"/>
  <c r="F136" i="11" s="1"/>
  <c r="F138" i="11" s="1"/>
  <c r="F139" i="11" s="1"/>
  <c r="F140" i="11" s="1"/>
  <c r="F141" i="11" s="1"/>
  <c r="F142" i="11" s="1"/>
  <c r="F143" i="11" s="1"/>
  <c r="F144" i="11" s="1"/>
  <c r="F145" i="11" s="1"/>
  <c r="L192" i="11" l="1"/>
  <c r="L195" i="11"/>
  <c r="L193" i="11"/>
  <c r="L185" i="11"/>
  <c r="L181" i="11"/>
  <c r="L182" i="11"/>
  <c r="L183" i="11"/>
  <c r="L220" i="11"/>
  <c r="L216" i="11"/>
  <c r="L217" i="11"/>
  <c r="L218" i="11"/>
  <c r="C112" i="5"/>
  <c r="C110" i="5"/>
  <c r="C109" i="5"/>
  <c r="C108" i="5"/>
  <c r="C107" i="5"/>
  <c r="C106" i="5"/>
  <c r="C105" i="5"/>
  <c r="C96" i="5"/>
  <c r="C95" i="5"/>
  <c r="C94" i="5"/>
  <c r="C93" i="5"/>
  <c r="C92" i="5"/>
  <c r="C91" i="5"/>
  <c r="C70" i="5"/>
  <c r="C68" i="5"/>
  <c r="C67" i="5"/>
  <c r="C66" i="5"/>
  <c r="C65" i="5"/>
  <c r="C64" i="5"/>
  <c r="C63" i="5"/>
  <c r="C22" i="9"/>
  <c r="E22" i="10" s="1"/>
  <c r="C23" i="9"/>
  <c r="E23" i="10" s="1"/>
  <c r="C24" i="9"/>
  <c r="E24" i="10" s="1"/>
  <c r="C25" i="9"/>
  <c r="E25" i="10" s="1"/>
  <c r="C26" i="9"/>
  <c r="E26" i="10" s="1"/>
  <c r="C27" i="9"/>
  <c r="E27" i="10" s="1"/>
  <c r="C28" i="9"/>
  <c r="E28" i="10" s="1"/>
  <c r="C29" i="9"/>
  <c r="E29" i="10" s="1"/>
  <c r="C30" i="9"/>
  <c r="E30" i="10" s="1"/>
  <c r="C31" i="9"/>
  <c r="E31" i="10" s="1"/>
  <c r="C32" i="9"/>
  <c r="E32" i="10" s="1"/>
  <c r="C33" i="9"/>
  <c r="C34" i="9"/>
  <c r="E34" i="10" s="1"/>
  <c r="C35" i="9"/>
  <c r="E35" i="10" s="1"/>
  <c r="C36" i="9"/>
  <c r="E36" i="10" s="1"/>
  <c r="C37" i="9"/>
  <c r="E37" i="10" s="1"/>
  <c r="C38" i="9"/>
  <c r="E38" i="10" s="1"/>
  <c r="C39" i="9"/>
  <c r="E39" i="10" s="1"/>
  <c r="C40" i="9"/>
  <c r="E40" i="10" s="1"/>
  <c r="C41" i="9"/>
  <c r="E41" i="10" s="1"/>
  <c r="C42" i="9"/>
  <c r="E42" i="10" s="1"/>
  <c r="C43" i="9"/>
  <c r="E43" i="10" s="1"/>
  <c r="C44" i="9"/>
  <c r="E44" i="10" s="1"/>
  <c r="C45" i="9"/>
  <c r="E45" i="10" s="1"/>
  <c r="C46" i="9"/>
  <c r="E46" i="10" s="1"/>
  <c r="C47" i="9"/>
  <c r="E47" i="10" s="1"/>
  <c r="C48" i="9"/>
  <c r="E48" i="10" s="1"/>
  <c r="C49" i="9"/>
  <c r="E49" i="10" s="1"/>
  <c r="C50" i="9"/>
  <c r="E50" i="10" s="1"/>
  <c r="C51" i="9"/>
  <c r="E51" i="10" s="1"/>
  <c r="C52" i="9"/>
  <c r="E52" i="10" s="1"/>
  <c r="C53" i="9"/>
  <c r="E53" i="10" s="1"/>
  <c r="C54" i="9"/>
  <c r="E54" i="10" s="1"/>
  <c r="C55" i="9"/>
  <c r="E55" i="10" s="1"/>
  <c r="C56" i="9"/>
  <c r="E56" i="10" s="1"/>
  <c r="C57" i="9"/>
  <c r="E57" i="10" s="1"/>
  <c r="C58" i="9"/>
  <c r="E58" i="10" s="1"/>
  <c r="C59" i="9"/>
  <c r="E59" i="10" s="1"/>
  <c r="C60" i="9"/>
  <c r="E60" i="10" s="1"/>
  <c r="C61" i="9"/>
  <c r="E61" i="10" s="1"/>
  <c r="C62" i="9"/>
  <c r="E62" i="10" s="1"/>
  <c r="C63" i="9"/>
  <c r="E63" i="10" s="1"/>
  <c r="C64" i="9"/>
  <c r="E64" i="10" s="1"/>
  <c r="C65" i="9"/>
  <c r="E65" i="10" s="1"/>
  <c r="C66" i="9"/>
  <c r="E66" i="10" s="1"/>
  <c r="C67" i="9"/>
  <c r="E67" i="10" s="1"/>
  <c r="C68" i="9"/>
  <c r="E68" i="10" s="1"/>
  <c r="C69" i="9"/>
  <c r="E69" i="10" s="1"/>
  <c r="C70" i="9"/>
  <c r="E70" i="10" s="1"/>
  <c r="C71" i="9"/>
  <c r="E71" i="10" s="1"/>
  <c r="C72" i="9"/>
  <c r="E72" i="10" s="1"/>
  <c r="C6" i="9"/>
  <c r="E6" i="10" s="1"/>
  <c r="C7" i="9"/>
  <c r="E7" i="10" s="1"/>
  <c r="C8" i="9"/>
  <c r="E8" i="10" s="1"/>
  <c r="C9" i="9"/>
  <c r="E9" i="10" s="1"/>
  <c r="C10" i="9"/>
  <c r="E10" i="10" s="1"/>
  <c r="C11" i="9"/>
  <c r="E11" i="10" s="1"/>
  <c r="C12" i="9"/>
  <c r="E12" i="10" s="1"/>
  <c r="C13" i="9"/>
  <c r="E13" i="10" s="1"/>
  <c r="C14" i="9"/>
  <c r="E14" i="10" s="1"/>
  <c r="C15" i="9"/>
  <c r="E15" i="10" s="1"/>
  <c r="C16" i="9"/>
  <c r="E16" i="10" s="1"/>
  <c r="C17" i="9"/>
  <c r="E17" i="10" s="1"/>
  <c r="C18" i="9"/>
  <c r="E18" i="10" s="1"/>
  <c r="C19" i="9"/>
  <c r="E19" i="10" s="1"/>
  <c r="C5" i="9"/>
  <c r="E5" i="10" s="1"/>
  <c r="A6" i="10"/>
  <c r="C6" i="10" s="1"/>
  <c r="A7" i="10"/>
  <c r="C7" i="10" s="1"/>
  <c r="A8" i="10"/>
  <c r="B8" i="10" s="1"/>
  <c r="A9" i="10"/>
  <c r="B9" i="10" s="1"/>
  <c r="A10" i="10"/>
  <c r="B10" i="10" s="1"/>
  <c r="A11" i="10"/>
  <c r="B11" i="10" s="1"/>
  <c r="A12" i="10"/>
  <c r="B12" i="10" s="1"/>
  <c r="A13" i="10"/>
  <c r="B13" i="10" s="1"/>
  <c r="A14" i="10"/>
  <c r="B14" i="10" s="1"/>
  <c r="A15" i="10"/>
  <c r="B15" i="10" s="1"/>
  <c r="A16" i="10"/>
  <c r="B16" i="10" s="1"/>
  <c r="A17" i="10"/>
  <c r="B17" i="10" s="1"/>
  <c r="A18" i="10"/>
  <c r="C18" i="10" s="1"/>
  <c r="A19" i="10"/>
  <c r="B19" i="10" s="1"/>
  <c r="A20" i="10"/>
  <c r="B20" i="10" s="1"/>
  <c r="A21" i="10"/>
  <c r="B21" i="10" s="1"/>
  <c r="A22" i="10"/>
  <c r="B22" i="10" s="1"/>
  <c r="A23" i="10"/>
  <c r="B23" i="10" s="1"/>
  <c r="A24" i="10"/>
  <c r="B24" i="10" s="1"/>
  <c r="A25" i="10"/>
  <c r="B25" i="10" s="1"/>
  <c r="A26" i="10"/>
  <c r="C26" i="10" s="1"/>
  <c r="A27" i="10"/>
  <c r="B27" i="10" s="1"/>
  <c r="A28" i="10"/>
  <c r="B28" i="10" s="1"/>
  <c r="A29" i="10"/>
  <c r="B29" i="10" s="1"/>
  <c r="A30" i="10"/>
  <c r="B30" i="10" s="1"/>
  <c r="A31" i="10"/>
  <c r="B31" i="10" s="1"/>
  <c r="A32" i="10"/>
  <c r="C32" i="10" s="1"/>
  <c r="A33" i="10"/>
  <c r="B33" i="10" s="1"/>
  <c r="A34" i="10"/>
  <c r="C34" i="10" s="1"/>
  <c r="A35" i="10"/>
  <c r="B35" i="10" s="1"/>
  <c r="A36" i="10"/>
  <c r="B36" i="10" s="1"/>
  <c r="A37" i="10"/>
  <c r="B37" i="10" s="1"/>
  <c r="A38" i="10"/>
  <c r="B38" i="10" s="1"/>
  <c r="A39" i="10"/>
  <c r="B39" i="10" s="1"/>
  <c r="A40" i="10"/>
  <c r="B40" i="10" s="1"/>
  <c r="A41" i="10"/>
  <c r="B41" i="10" s="1"/>
  <c r="A42" i="10"/>
  <c r="C42" i="10" s="1"/>
  <c r="A43" i="10"/>
  <c r="B43" i="10" s="1"/>
  <c r="A44" i="10"/>
  <c r="B44" i="10" s="1"/>
  <c r="A45" i="10"/>
  <c r="B45" i="10" s="1"/>
  <c r="A46" i="10"/>
  <c r="B46" i="10" s="1"/>
  <c r="A47" i="10"/>
  <c r="B47" i="10" s="1"/>
  <c r="A48" i="10"/>
  <c r="B48" i="10" s="1"/>
  <c r="A49" i="10"/>
  <c r="C49" i="10" s="1"/>
  <c r="A50" i="10"/>
  <c r="C50" i="10" s="1"/>
  <c r="A51" i="10"/>
  <c r="B51" i="10" s="1"/>
  <c r="A52" i="10"/>
  <c r="B52" i="10" s="1"/>
  <c r="A53" i="10"/>
  <c r="B53" i="10" s="1"/>
  <c r="A54" i="10"/>
  <c r="B54" i="10" s="1"/>
  <c r="A55" i="10"/>
  <c r="B55" i="10" s="1"/>
  <c r="A56" i="10"/>
  <c r="B56" i="10" s="1"/>
  <c r="A57" i="10"/>
  <c r="C57" i="10" s="1"/>
  <c r="A58" i="10"/>
  <c r="C58" i="10" s="1"/>
  <c r="A59" i="10"/>
  <c r="B59" i="10" s="1"/>
  <c r="A60" i="10"/>
  <c r="B60" i="10" s="1"/>
  <c r="A61" i="10"/>
  <c r="C61" i="10" s="1"/>
  <c r="A62" i="10"/>
  <c r="B62" i="10" s="1"/>
  <c r="A63" i="10"/>
  <c r="B63" i="10" s="1"/>
  <c r="A64" i="10"/>
  <c r="B64" i="10" s="1"/>
  <c r="A65" i="10"/>
  <c r="B65" i="10" s="1"/>
  <c r="A66" i="10"/>
  <c r="C66" i="10" s="1"/>
  <c r="A67" i="10"/>
  <c r="B67" i="10" s="1"/>
  <c r="A68" i="10"/>
  <c r="B68" i="10" s="1"/>
  <c r="A69" i="10"/>
  <c r="B69" i="10" s="1"/>
  <c r="A70" i="10"/>
  <c r="B70" i="10" s="1"/>
  <c r="A71" i="10"/>
  <c r="B71" i="10" s="1"/>
  <c r="A72" i="10"/>
  <c r="B72" i="10" s="1"/>
  <c r="A73" i="10"/>
  <c r="B73" i="10" s="1"/>
  <c r="A74" i="10"/>
  <c r="A75" i="10"/>
  <c r="C75" i="10" s="1"/>
  <c r="A76" i="10"/>
  <c r="B76" i="10" s="1"/>
  <c r="A77" i="10"/>
  <c r="A78" i="10"/>
  <c r="A79" i="10"/>
  <c r="B79" i="10" s="1"/>
  <c r="A80" i="10"/>
  <c r="A81" i="10"/>
  <c r="A82" i="10"/>
  <c r="A83" i="10"/>
  <c r="C83" i="10" s="1"/>
  <c r="A84" i="10"/>
  <c r="A85" i="10"/>
  <c r="B85" i="10" s="1"/>
  <c r="A86" i="10"/>
  <c r="A87" i="10"/>
  <c r="B87" i="10" s="1"/>
  <c r="A88" i="10"/>
  <c r="A89" i="10"/>
  <c r="A90" i="10"/>
  <c r="A91" i="10"/>
  <c r="C91" i="10" s="1"/>
  <c r="A92" i="10"/>
  <c r="B92" i="10" s="1"/>
  <c r="A93" i="10"/>
  <c r="A94" i="10"/>
  <c r="A95" i="10"/>
  <c r="B95" i="10" s="1"/>
  <c r="A96" i="10"/>
  <c r="A97" i="10"/>
  <c r="A98" i="10"/>
  <c r="A99" i="10"/>
  <c r="C99" i="10" s="1"/>
  <c r="A100" i="10"/>
  <c r="A101" i="10"/>
  <c r="B101" i="10" s="1"/>
  <c r="A102" i="10"/>
  <c r="A103" i="10"/>
  <c r="B103" i="10" s="1"/>
  <c r="A104" i="10"/>
  <c r="A105" i="10"/>
  <c r="A106" i="10"/>
  <c r="A107" i="10"/>
  <c r="C107" i="10" s="1"/>
  <c r="A108" i="10"/>
  <c r="B108" i="10" s="1"/>
  <c r="A109" i="10"/>
  <c r="A110" i="10"/>
  <c r="A111" i="10"/>
  <c r="B111" i="10" s="1"/>
  <c r="A112" i="10"/>
  <c r="A113" i="10"/>
  <c r="A114" i="10"/>
  <c r="A115" i="10"/>
  <c r="C115" i="10" s="1"/>
  <c r="A116" i="10"/>
  <c r="A117" i="10"/>
  <c r="B117" i="10" s="1"/>
  <c r="A118" i="10"/>
  <c r="A119" i="10"/>
  <c r="B119" i="10" s="1"/>
  <c r="A120" i="10"/>
  <c r="A121" i="10"/>
  <c r="A122" i="10"/>
  <c r="A123" i="10"/>
  <c r="C123" i="10" s="1"/>
  <c r="A124" i="10"/>
  <c r="B124" i="10" s="1"/>
  <c r="A125" i="10"/>
  <c r="A126" i="10"/>
  <c r="A127" i="10"/>
  <c r="B127" i="10" s="1"/>
  <c r="A128" i="10"/>
  <c r="A129" i="10"/>
  <c r="A130" i="10"/>
  <c r="A131" i="10"/>
  <c r="C131" i="10" s="1"/>
  <c r="A132" i="10"/>
  <c r="A133" i="10"/>
  <c r="B133" i="10" s="1"/>
  <c r="A134" i="10"/>
  <c r="A135" i="10"/>
  <c r="B135" i="10" s="1"/>
  <c r="A136" i="10"/>
  <c r="A137" i="10"/>
  <c r="A138" i="10"/>
  <c r="A139" i="10"/>
  <c r="C139" i="10" s="1"/>
  <c r="A140" i="10"/>
  <c r="B140" i="10" s="1"/>
  <c r="A141" i="10"/>
  <c r="A142" i="10"/>
  <c r="A143" i="10"/>
  <c r="B143" i="10" s="1"/>
  <c r="A144" i="10"/>
  <c r="A145" i="10"/>
  <c r="A146" i="10"/>
  <c r="A147" i="10"/>
  <c r="C147" i="10" s="1"/>
  <c r="A148" i="10"/>
  <c r="A149" i="10"/>
  <c r="B149" i="10" s="1"/>
  <c r="A150" i="10"/>
  <c r="A151" i="10"/>
  <c r="B151" i="10" s="1"/>
  <c r="A152" i="10"/>
  <c r="A153" i="10"/>
  <c r="A154" i="10"/>
  <c r="A155" i="10"/>
  <c r="C155" i="10" s="1"/>
  <c r="A5" i="10"/>
  <c r="C5" i="10" s="1"/>
  <c r="C14" i="10"/>
  <c r="C24" i="10"/>
  <c r="C25" i="10"/>
  <c r="C29" i="10"/>
  <c r="C30" i="10"/>
  <c r="C39" i="10"/>
  <c r="B49" i="10"/>
  <c r="C56" i="10"/>
  <c r="B57" i="10"/>
  <c r="B66" i="10"/>
  <c r="C67" i="10"/>
  <c r="C72" i="10"/>
  <c r="B74" i="10"/>
  <c r="C74" i="10"/>
  <c r="B75" i="10"/>
  <c r="C76" i="10"/>
  <c r="B77" i="10"/>
  <c r="C77" i="10"/>
  <c r="B78" i="10"/>
  <c r="C78" i="10"/>
  <c r="B80" i="10"/>
  <c r="C80" i="10"/>
  <c r="B81" i="10"/>
  <c r="C81" i="10"/>
  <c r="B82" i="10"/>
  <c r="C82" i="10"/>
  <c r="B83" i="10"/>
  <c r="B84" i="10"/>
  <c r="C84" i="10"/>
  <c r="B86" i="10"/>
  <c r="C86" i="10"/>
  <c r="C87" i="10"/>
  <c r="B88" i="10"/>
  <c r="C88" i="10"/>
  <c r="B89" i="10"/>
  <c r="C89" i="10"/>
  <c r="B90" i="10"/>
  <c r="C90" i="10"/>
  <c r="B91" i="10"/>
  <c r="C92" i="10"/>
  <c r="B93" i="10"/>
  <c r="C93" i="10"/>
  <c r="B94" i="10"/>
  <c r="C94" i="10"/>
  <c r="C95" i="10"/>
  <c r="B96" i="10"/>
  <c r="C96" i="10"/>
  <c r="B97" i="10"/>
  <c r="C97" i="10"/>
  <c r="B98" i="10"/>
  <c r="C98" i="10"/>
  <c r="B99" i="10"/>
  <c r="B100" i="10"/>
  <c r="C100" i="10"/>
  <c r="B102" i="10"/>
  <c r="C102" i="10"/>
  <c r="C103" i="10"/>
  <c r="B104" i="10"/>
  <c r="C104" i="10"/>
  <c r="B105" i="10"/>
  <c r="C105" i="10"/>
  <c r="B106" i="10"/>
  <c r="C106" i="10"/>
  <c r="B107" i="10"/>
  <c r="C108" i="10"/>
  <c r="B109" i="10"/>
  <c r="C109" i="10"/>
  <c r="B110" i="10"/>
  <c r="C110" i="10"/>
  <c r="C111" i="10"/>
  <c r="B112" i="10"/>
  <c r="C112" i="10"/>
  <c r="B113" i="10"/>
  <c r="C113" i="10"/>
  <c r="B114" i="10"/>
  <c r="C114" i="10"/>
  <c r="B115" i="10"/>
  <c r="B116" i="10"/>
  <c r="C116" i="10"/>
  <c r="B118" i="10"/>
  <c r="C118" i="10"/>
  <c r="C119" i="10"/>
  <c r="B120" i="10"/>
  <c r="C120" i="10"/>
  <c r="B121" i="10"/>
  <c r="C121" i="10"/>
  <c r="B122" i="10"/>
  <c r="C122" i="10"/>
  <c r="B123" i="10"/>
  <c r="C124" i="10"/>
  <c r="B125" i="10"/>
  <c r="C125" i="10"/>
  <c r="B126" i="10"/>
  <c r="C126" i="10"/>
  <c r="C127" i="10"/>
  <c r="B128" i="10"/>
  <c r="C128" i="10"/>
  <c r="B129" i="10"/>
  <c r="C129" i="10"/>
  <c r="B130" i="10"/>
  <c r="C130" i="10"/>
  <c r="B131" i="10"/>
  <c r="B132" i="10"/>
  <c r="C132" i="10"/>
  <c r="B134" i="10"/>
  <c r="C134" i="10"/>
  <c r="C135" i="10"/>
  <c r="B136" i="10"/>
  <c r="C136" i="10"/>
  <c r="B137" i="10"/>
  <c r="C137" i="10"/>
  <c r="B138" i="10"/>
  <c r="C138" i="10"/>
  <c r="B139" i="10"/>
  <c r="C140" i="10"/>
  <c r="B141" i="10"/>
  <c r="C141" i="10"/>
  <c r="B142" i="10"/>
  <c r="C142" i="10"/>
  <c r="C143" i="10"/>
  <c r="B144" i="10"/>
  <c r="C144" i="10"/>
  <c r="B145" i="10"/>
  <c r="C145" i="10"/>
  <c r="B146" i="10"/>
  <c r="C146" i="10"/>
  <c r="B147" i="10"/>
  <c r="B148" i="10"/>
  <c r="C148" i="10"/>
  <c r="B150" i="10"/>
  <c r="C150" i="10"/>
  <c r="C151" i="10"/>
  <c r="B152" i="10"/>
  <c r="C152" i="10"/>
  <c r="B153" i="10"/>
  <c r="C153" i="10"/>
  <c r="B154" i="10"/>
  <c r="C154" i="10"/>
  <c r="B155" i="10"/>
  <c r="T113" i="8"/>
  <c r="S113" i="8"/>
  <c r="R103" i="8"/>
  <c r="R102" i="8"/>
  <c r="R89" i="8"/>
  <c r="R88" i="8"/>
  <c r="R75" i="8"/>
  <c r="R74" i="8"/>
  <c r="R61" i="8"/>
  <c r="R60" i="8"/>
  <c r="R47" i="8"/>
  <c r="R46" i="8"/>
  <c r="R33" i="8"/>
  <c r="R32" i="8"/>
  <c r="R19" i="8"/>
  <c r="R18" i="8"/>
  <c r="R5" i="8"/>
  <c r="R4" i="8"/>
  <c r="Q185" i="8"/>
  <c r="Q184" i="8"/>
  <c r="Q175" i="8"/>
  <c r="Q174" i="8"/>
  <c r="Q165" i="8"/>
  <c r="Q164" i="8"/>
  <c r="Q155" i="8"/>
  <c r="Q154" i="8"/>
  <c r="Q145" i="8"/>
  <c r="Q144" i="8"/>
  <c r="Q135" i="8"/>
  <c r="Q134" i="8"/>
  <c r="Q125" i="8"/>
  <c r="Q124" i="8"/>
  <c r="Q115" i="8"/>
  <c r="Q114" i="8"/>
  <c r="Q103" i="8"/>
  <c r="Q102" i="8"/>
  <c r="Q89" i="8"/>
  <c r="Q88" i="8"/>
  <c r="Q75" i="8"/>
  <c r="Q74" i="8"/>
  <c r="Q61" i="8"/>
  <c r="Q60" i="8"/>
  <c r="Q47" i="8"/>
  <c r="Q46" i="8"/>
  <c r="Q33" i="8"/>
  <c r="Q32" i="8"/>
  <c r="Q19" i="8"/>
  <c r="Q18" i="8"/>
  <c r="Q5" i="8"/>
  <c r="Q4" i="8"/>
  <c r="B75" i="4"/>
  <c r="F216" i="11" s="1"/>
  <c r="F65" i="4"/>
  <c r="F211" i="11" s="1"/>
  <c r="B65" i="4"/>
  <c r="F206" i="11" s="1"/>
  <c r="F55" i="4"/>
  <c r="F201" i="11" s="1"/>
  <c r="B55" i="4"/>
  <c r="F196" i="11" s="1"/>
  <c r="F45" i="4"/>
  <c r="F191" i="11" s="1"/>
  <c r="B45" i="4"/>
  <c r="F186" i="11" s="1"/>
  <c r="F35" i="4"/>
  <c r="F181" i="11" s="1"/>
  <c r="B35" i="4"/>
  <c r="F176" i="11" s="1"/>
  <c r="F25" i="4"/>
  <c r="F171" i="11" s="1"/>
  <c r="B25" i="4"/>
  <c r="F166" i="11" s="1"/>
  <c r="F167" i="11" s="1"/>
  <c r="F168" i="11" s="1"/>
  <c r="F169" i="11" s="1"/>
  <c r="F170" i="11" s="1"/>
  <c r="F15" i="4"/>
  <c r="F161" i="11" s="1"/>
  <c r="F162" i="11" s="1"/>
  <c r="F163" i="11" s="1"/>
  <c r="F164" i="11" s="1"/>
  <c r="F165" i="11" s="1"/>
  <c r="B15" i="4"/>
  <c r="F156" i="11" s="1"/>
  <c r="B61" i="5"/>
  <c r="F74" i="11" s="1"/>
  <c r="F75" i="11" s="1"/>
  <c r="F76" i="11" s="1"/>
  <c r="F77" i="11" s="1"/>
  <c r="F78" i="11" s="1"/>
  <c r="F79" i="11" s="1"/>
  <c r="F80" i="11" s="1"/>
  <c r="F81" i="11" s="1"/>
  <c r="F82" i="11" s="1"/>
  <c r="F84" i="11" s="1"/>
  <c r="F85" i="11" s="1"/>
  <c r="F86" i="11" s="1"/>
  <c r="F87" i="11" s="1"/>
  <c r="F88" i="11" s="1"/>
  <c r="F89" i="11" s="1"/>
  <c r="F90" i="11" s="1"/>
  <c r="F91" i="11" s="1"/>
  <c r="F93" i="11" s="1"/>
  <c r="F94" i="11" s="1"/>
  <c r="F95" i="11" s="1"/>
  <c r="F96" i="11" s="1"/>
  <c r="F97" i="11" s="1"/>
  <c r="F98" i="11" s="1"/>
  <c r="F99" i="11" s="1"/>
  <c r="F100" i="11" s="1"/>
  <c r="F102" i="11" s="1"/>
  <c r="F103" i="11" s="1"/>
  <c r="F104" i="11" s="1"/>
  <c r="F105" i="11" s="1"/>
  <c r="F106" i="11" s="1"/>
  <c r="F107" i="11" s="1"/>
  <c r="F108" i="11" s="1"/>
  <c r="F109" i="11" s="1"/>
  <c r="F111" i="11" s="1"/>
  <c r="F112" i="11" s="1"/>
  <c r="F113" i="11" s="1"/>
  <c r="F114" i="11" s="1"/>
  <c r="F115" i="11" s="1"/>
  <c r="F116" i="11" s="1"/>
  <c r="F117" i="11" s="1"/>
  <c r="F118" i="11" s="1"/>
  <c r="F47" i="5"/>
  <c r="F65" i="11" s="1"/>
  <c r="F33" i="5"/>
  <c r="F47" i="11" s="1"/>
  <c r="F48" i="11" s="1"/>
  <c r="F49" i="11" s="1"/>
  <c r="F50" i="11" s="1"/>
  <c r="F51" i="11" s="1"/>
  <c r="F52" i="11" s="1"/>
  <c r="F53" i="11" s="1"/>
  <c r="F54" i="11" s="1"/>
  <c r="F55" i="11" s="1"/>
  <c r="F57" i="11" s="1"/>
  <c r="F58" i="11" s="1"/>
  <c r="F59" i="11" s="1"/>
  <c r="F60" i="11" s="1"/>
  <c r="F61" i="11" s="1"/>
  <c r="F62" i="11" s="1"/>
  <c r="F63" i="11" s="1"/>
  <c r="F64" i="11" s="1"/>
  <c r="B33" i="5"/>
  <c r="F38" i="11" s="1"/>
  <c r="F39" i="11" s="1"/>
  <c r="F40" i="11" s="1"/>
  <c r="F41" i="11" s="1"/>
  <c r="F42" i="11" s="1"/>
  <c r="F43" i="11" s="1"/>
  <c r="F44" i="11" s="1"/>
  <c r="F45" i="11" s="1"/>
  <c r="F46" i="11" s="1"/>
  <c r="E33" i="10"/>
  <c r="E73" i="10"/>
  <c r="E74" i="10"/>
  <c r="E75" i="10"/>
  <c r="E76" i="10"/>
  <c r="E77" i="10"/>
  <c r="E78" i="10"/>
  <c r="E79" i="10"/>
  <c r="E80" i="10"/>
  <c r="E81" i="10"/>
  <c r="E82" i="10"/>
  <c r="E83" i="10"/>
  <c r="E84" i="10"/>
  <c r="E85" i="10"/>
  <c r="E86" i="10"/>
  <c r="E87" i="10"/>
  <c r="E88" i="10"/>
  <c r="E89" i="10"/>
  <c r="E90" i="10"/>
  <c r="E91" i="10"/>
  <c r="E92" i="10"/>
  <c r="E93" i="10"/>
  <c r="E94" i="10"/>
  <c r="E95" i="10"/>
  <c r="E96" i="10"/>
  <c r="E97" i="10"/>
  <c r="E98" i="10"/>
  <c r="E99" i="10"/>
  <c r="E100" i="10"/>
  <c r="E101" i="10"/>
  <c r="E102" i="10"/>
  <c r="E103" i="10"/>
  <c r="E104" i="10"/>
  <c r="E105" i="10"/>
  <c r="E106" i="10"/>
  <c r="E107" i="10"/>
  <c r="E108" i="10"/>
  <c r="E109" i="10"/>
  <c r="E110" i="10"/>
  <c r="E111" i="10"/>
  <c r="E112" i="10"/>
  <c r="E113" i="10"/>
  <c r="E114" i="10"/>
  <c r="E115" i="10"/>
  <c r="E116" i="10"/>
  <c r="E117" i="10"/>
  <c r="E118" i="10"/>
  <c r="E119" i="10"/>
  <c r="E120" i="10"/>
  <c r="E121" i="10"/>
  <c r="E122" i="10"/>
  <c r="E123" i="10"/>
  <c r="E124" i="10"/>
  <c r="E125" i="10"/>
  <c r="E126" i="10"/>
  <c r="E127" i="10"/>
  <c r="E128" i="10"/>
  <c r="E129" i="10"/>
  <c r="E130" i="10"/>
  <c r="E131" i="10"/>
  <c r="E132" i="10"/>
  <c r="E133" i="10"/>
  <c r="E134" i="10"/>
  <c r="E135" i="10"/>
  <c r="E136" i="10"/>
  <c r="E137" i="10"/>
  <c r="E138" i="10"/>
  <c r="E139" i="10"/>
  <c r="E140" i="10"/>
  <c r="E141" i="10"/>
  <c r="E142" i="10"/>
  <c r="E143" i="10"/>
  <c r="E144" i="10"/>
  <c r="E145" i="10"/>
  <c r="E146" i="10"/>
  <c r="E147" i="10"/>
  <c r="E148" i="10"/>
  <c r="E149" i="10"/>
  <c r="E150" i="10"/>
  <c r="E151" i="10"/>
  <c r="E152" i="10"/>
  <c r="E153" i="10"/>
  <c r="E154" i="10"/>
  <c r="E155" i="10"/>
  <c r="E20" i="10"/>
  <c r="E21" i="10"/>
  <c r="D6" i="10"/>
  <c r="D7" i="10"/>
  <c r="D8" i="10"/>
  <c r="D9" i="10"/>
  <c r="D10" i="10"/>
  <c r="D11" i="10"/>
  <c r="D12" i="10"/>
  <c r="D13" i="10"/>
  <c r="D14" i="10"/>
  <c r="D15" i="10"/>
  <c r="D16" i="10"/>
  <c r="D17" i="10"/>
  <c r="D18" i="10"/>
  <c r="D19" i="10"/>
  <c r="D20" i="10"/>
  <c r="D21" i="10"/>
  <c r="D22" i="10"/>
  <c r="D23" i="10"/>
  <c r="D24" i="10"/>
  <c r="D25" i="10"/>
  <c r="D26" i="10"/>
  <c r="D27" i="10"/>
  <c r="D28" i="10"/>
  <c r="D29" i="10"/>
  <c r="D30" i="10"/>
  <c r="D31" i="10"/>
  <c r="D32" i="10"/>
  <c r="D33" i="10"/>
  <c r="D34" i="10"/>
  <c r="D35" i="10"/>
  <c r="D36" i="10"/>
  <c r="D37" i="10"/>
  <c r="D38" i="10"/>
  <c r="D39" i="10"/>
  <c r="D40" i="10"/>
  <c r="D41" i="10"/>
  <c r="D42" i="10"/>
  <c r="D43" i="10"/>
  <c r="D44" i="10"/>
  <c r="D45" i="10"/>
  <c r="D46" i="10"/>
  <c r="D47" i="10"/>
  <c r="D48" i="10"/>
  <c r="D49" i="10"/>
  <c r="D50" i="10"/>
  <c r="D51" i="10"/>
  <c r="D52" i="10"/>
  <c r="D53" i="10"/>
  <c r="D54" i="10"/>
  <c r="D55" i="10"/>
  <c r="D56" i="10"/>
  <c r="D57" i="10"/>
  <c r="D58" i="10"/>
  <c r="D59" i="10"/>
  <c r="D60" i="10"/>
  <c r="D61" i="10"/>
  <c r="D62" i="10"/>
  <c r="D63" i="10"/>
  <c r="D64" i="10"/>
  <c r="D65" i="10"/>
  <c r="D66" i="10"/>
  <c r="D67" i="10"/>
  <c r="D68" i="10"/>
  <c r="D69" i="10"/>
  <c r="D70" i="10"/>
  <c r="D71" i="10"/>
  <c r="D72" i="10"/>
  <c r="D73" i="10"/>
  <c r="D74" i="10"/>
  <c r="D75" i="10"/>
  <c r="D76" i="10"/>
  <c r="D77" i="10"/>
  <c r="D78" i="10"/>
  <c r="D79" i="10"/>
  <c r="D80" i="10"/>
  <c r="D81" i="10"/>
  <c r="D82" i="10"/>
  <c r="D83" i="10"/>
  <c r="D84" i="10"/>
  <c r="D85" i="10"/>
  <c r="D86" i="10"/>
  <c r="D87" i="10"/>
  <c r="D88" i="10"/>
  <c r="D89" i="10"/>
  <c r="D90" i="10"/>
  <c r="D91" i="10"/>
  <c r="D92" i="10"/>
  <c r="D93" i="10"/>
  <c r="D94" i="10"/>
  <c r="D95" i="10"/>
  <c r="D96" i="10"/>
  <c r="D97" i="10"/>
  <c r="D98" i="10"/>
  <c r="D99" i="10"/>
  <c r="D100" i="10"/>
  <c r="D101" i="10"/>
  <c r="D102" i="10"/>
  <c r="D103" i="10"/>
  <c r="D104" i="10"/>
  <c r="D105" i="10"/>
  <c r="D106" i="10"/>
  <c r="D107" i="10"/>
  <c r="D108" i="10"/>
  <c r="D109" i="10"/>
  <c r="D110" i="10"/>
  <c r="D111" i="10"/>
  <c r="D112" i="10"/>
  <c r="D113" i="10"/>
  <c r="D114" i="10"/>
  <c r="D115" i="10"/>
  <c r="D116" i="10"/>
  <c r="D117" i="10"/>
  <c r="D118" i="10"/>
  <c r="D119" i="10"/>
  <c r="D120" i="10"/>
  <c r="D121" i="10"/>
  <c r="D122" i="10"/>
  <c r="D123" i="10"/>
  <c r="D124" i="10"/>
  <c r="D125" i="10"/>
  <c r="D126" i="10"/>
  <c r="D127" i="10"/>
  <c r="D128" i="10"/>
  <c r="D129" i="10"/>
  <c r="D130" i="10"/>
  <c r="D131" i="10"/>
  <c r="D132" i="10"/>
  <c r="D133" i="10"/>
  <c r="D134" i="10"/>
  <c r="D135" i="10"/>
  <c r="D136" i="10"/>
  <c r="D137" i="10"/>
  <c r="D138" i="10"/>
  <c r="D139" i="10"/>
  <c r="D140" i="10"/>
  <c r="D141" i="10"/>
  <c r="D142" i="10"/>
  <c r="D143" i="10"/>
  <c r="D144" i="10"/>
  <c r="D145" i="10"/>
  <c r="D146" i="10"/>
  <c r="D147" i="10"/>
  <c r="D148" i="10"/>
  <c r="D149" i="10"/>
  <c r="D150" i="10"/>
  <c r="D151" i="10"/>
  <c r="D152" i="10"/>
  <c r="D153" i="10"/>
  <c r="D154" i="10"/>
  <c r="D155" i="10"/>
  <c r="L2" i="10"/>
  <c r="K1" i="10"/>
  <c r="D5" i="10"/>
  <c r="D2" i="10"/>
  <c r="A1" i="10"/>
  <c r="B2" i="9"/>
  <c r="A1" i="9"/>
  <c r="M185" i="8"/>
  <c r="A185" i="8"/>
  <c r="S185" i="8" s="1"/>
  <c r="M184" i="8"/>
  <c r="A184" i="8"/>
  <c r="S184" i="8" s="1"/>
  <c r="M175" i="8"/>
  <c r="A175" i="8"/>
  <c r="S175" i="8" s="1"/>
  <c r="M174" i="8"/>
  <c r="A174" i="8"/>
  <c r="S174" i="8" s="1"/>
  <c r="M165" i="8"/>
  <c r="A165" i="8"/>
  <c r="S165" i="8" s="1"/>
  <c r="M164" i="8"/>
  <c r="A164" i="8"/>
  <c r="S164" i="8" s="1"/>
  <c r="M155" i="8"/>
  <c r="A155" i="8"/>
  <c r="S155" i="8" s="1"/>
  <c r="M154" i="8"/>
  <c r="A154" i="8"/>
  <c r="S154" i="8" s="1"/>
  <c r="A145" i="8"/>
  <c r="S145" i="8" s="1"/>
  <c r="A144" i="8"/>
  <c r="S144" i="8" s="1"/>
  <c r="A135" i="8"/>
  <c r="S135" i="8" s="1"/>
  <c r="A134" i="8"/>
  <c r="S134" i="8" s="1"/>
  <c r="A125" i="8"/>
  <c r="S125" i="8" s="1"/>
  <c r="A124" i="8"/>
  <c r="S124" i="8" s="1"/>
  <c r="A115" i="8"/>
  <c r="S115" i="8" s="1"/>
  <c r="A114" i="8"/>
  <c r="S114" i="8" s="1"/>
  <c r="A103" i="8"/>
  <c r="A102" i="8"/>
  <c r="S102" i="8" s="1"/>
  <c r="A89" i="8"/>
  <c r="A88" i="8"/>
  <c r="S88" i="8" s="1"/>
  <c r="A75" i="8"/>
  <c r="S75" i="8" s="1"/>
  <c r="A74" i="8"/>
  <c r="S74" i="8" s="1"/>
  <c r="A61" i="8"/>
  <c r="A60" i="8"/>
  <c r="S60" i="8" s="1"/>
  <c r="A47" i="8"/>
  <c r="A46" i="8"/>
  <c r="S46" i="8" s="1"/>
  <c r="A33" i="8"/>
  <c r="S33" i="8" s="1"/>
  <c r="A32" i="8"/>
  <c r="S32" i="8" s="1"/>
  <c r="A19" i="8"/>
  <c r="S19" i="8" s="1"/>
  <c r="A18" i="8"/>
  <c r="S18" i="8" s="1"/>
  <c r="A5" i="8"/>
  <c r="S5" i="8" s="1"/>
  <c r="A4" i="8"/>
  <c r="S4" i="8" s="1"/>
  <c r="S103" i="8" l="1"/>
  <c r="T103" i="8" s="1"/>
  <c r="T89" i="8"/>
  <c r="S89" i="8"/>
  <c r="S61" i="8"/>
  <c r="T61" i="8" s="1"/>
  <c r="S47" i="8"/>
  <c r="T47" i="8" s="1"/>
  <c r="C37" i="10"/>
  <c r="B32" i="10"/>
  <c r="C65" i="10"/>
  <c r="C64" i="10"/>
  <c r="C62" i="10"/>
  <c r="C59" i="10"/>
  <c r="B58" i="10"/>
  <c r="C46" i="10"/>
  <c r="C41" i="10"/>
  <c r="C43" i="10"/>
  <c r="B18" i="10"/>
  <c r="B42" i="10"/>
  <c r="C17" i="10"/>
  <c r="C40" i="10"/>
  <c r="C11" i="10"/>
  <c r="C33" i="10"/>
  <c r="C55" i="10"/>
  <c r="B26" i="10"/>
  <c r="C54" i="10"/>
  <c r="T185" i="8"/>
  <c r="F66" i="11"/>
  <c r="F67" i="11" s="1"/>
  <c r="F68" i="11" s="1"/>
  <c r="F69" i="11" s="1"/>
  <c r="F70" i="11" s="1"/>
  <c r="F71" i="11" s="1"/>
  <c r="F72" i="11" s="1"/>
  <c r="F73" i="11" s="1"/>
  <c r="C53" i="10"/>
  <c r="C16" i="10"/>
  <c r="C52" i="10"/>
  <c r="C27" i="10"/>
  <c r="C51" i="10"/>
  <c r="C13" i="10"/>
  <c r="B50" i="10"/>
  <c r="C38" i="10"/>
  <c r="B61" i="10"/>
  <c r="C36" i="10"/>
  <c r="C48" i="10"/>
  <c r="C23" i="10"/>
  <c r="C71" i="10"/>
  <c r="C35" i="10"/>
  <c r="B34" i="10"/>
  <c r="C22" i="10"/>
  <c r="C70" i="10"/>
  <c r="C45" i="10"/>
  <c r="C20" i="10"/>
  <c r="C69" i="10"/>
  <c r="C68" i="10"/>
  <c r="C19" i="10"/>
  <c r="F172" i="11"/>
  <c r="F173" i="11" s="1"/>
  <c r="F174" i="11" s="1"/>
  <c r="F175" i="11" s="1"/>
  <c r="F177" i="11" s="1"/>
  <c r="F178" i="11" s="1"/>
  <c r="F179" i="11" s="1"/>
  <c r="F180" i="11" s="1"/>
  <c r="F182" i="11" s="1"/>
  <c r="F183" i="11" s="1"/>
  <c r="F184" i="11" s="1"/>
  <c r="F185" i="11" s="1"/>
  <c r="F187" i="11" s="1"/>
  <c r="F188" i="11" s="1"/>
  <c r="F189" i="11" s="1"/>
  <c r="F190" i="11" s="1"/>
  <c r="F192" i="11" s="1"/>
  <c r="F193" i="11" s="1"/>
  <c r="F194" i="11" s="1"/>
  <c r="F195" i="11" s="1"/>
  <c r="F197" i="11" s="1"/>
  <c r="F198" i="11" s="1"/>
  <c r="F199" i="11" s="1"/>
  <c r="F200" i="11" s="1"/>
  <c r="F202" i="11" s="1"/>
  <c r="F203" i="11" s="1"/>
  <c r="F204" i="11" s="1"/>
  <c r="F205" i="11" s="1"/>
  <c r="F207" i="11" s="1"/>
  <c r="F208" i="11" s="1"/>
  <c r="F209" i="11" s="1"/>
  <c r="F210" i="11" s="1"/>
  <c r="F212" i="11" s="1"/>
  <c r="F213" i="11" s="1"/>
  <c r="F214" i="11" s="1"/>
  <c r="F215" i="11" s="1"/>
  <c r="F217" i="11" s="1"/>
  <c r="F218" i="11" s="1"/>
  <c r="F219" i="11" s="1"/>
  <c r="F220" i="11" s="1"/>
  <c r="F222" i="11" s="1"/>
  <c r="F223" i="11" s="1"/>
  <c r="F224" i="11" s="1"/>
  <c r="F225" i="11" s="1"/>
  <c r="T175" i="8"/>
  <c r="T164" i="8"/>
  <c r="T184" i="8"/>
  <c r="T155" i="8"/>
  <c r="T135" i="8"/>
  <c r="T165" i="8"/>
  <c r="T174" i="8"/>
  <c r="T154" i="8"/>
  <c r="T145" i="8"/>
  <c r="T134" i="8"/>
  <c r="T125" i="8"/>
  <c r="T124" i="8"/>
  <c r="T115" i="8"/>
  <c r="T74" i="8"/>
  <c r="T102" i="8"/>
  <c r="T88" i="8"/>
  <c r="T75" i="8"/>
  <c r="T60" i="8"/>
  <c r="T46" i="8"/>
  <c r="C79" i="10"/>
  <c r="C21" i="10"/>
  <c r="C149" i="10"/>
  <c r="C133" i="10"/>
  <c r="C117" i="10"/>
  <c r="C101" i="10"/>
  <c r="C85" i="10"/>
  <c r="C60" i="10"/>
  <c r="C44" i="10"/>
  <c r="C28" i="10"/>
  <c r="C12" i="10"/>
  <c r="C63" i="10"/>
  <c r="C47" i="10"/>
  <c r="C31" i="10"/>
  <c r="C15" i="10"/>
  <c r="B5" i="10"/>
  <c r="C73" i="10"/>
  <c r="B6" i="10"/>
  <c r="C10" i="10"/>
  <c r="C9" i="10"/>
  <c r="C8" i="10"/>
  <c r="B7" i="10"/>
  <c r="T18" i="8"/>
  <c r="T32" i="8"/>
  <c r="T33" i="8"/>
  <c r="T19" i="8"/>
  <c r="T5" i="8"/>
  <c r="T4" i="8"/>
  <c r="T144" i="8"/>
  <c r="T114" i="8"/>
  <c r="B175" i="8" a="1"/>
  <c r="B184" i="8" a="1"/>
  <c r="N184" i="8" s="1"/>
  <c r="B185" i="8" a="1"/>
  <c r="B165" i="8" a="1"/>
  <c r="B174" i="8" a="1"/>
  <c r="B164" i="8" a="1"/>
  <c r="T398" i="8" l="1"/>
  <c r="E25" i="7" s="1"/>
  <c r="K5" i="10" a="1"/>
  <c r="K5" i="10" s="1"/>
  <c r="B174" i="8"/>
  <c r="N174" i="8"/>
  <c r="O185" i="8"/>
  <c r="N185" i="8"/>
  <c r="O165" i="8"/>
  <c r="N165" i="8"/>
  <c r="B184" i="8"/>
  <c r="B164" i="8"/>
  <c r="N164" i="8"/>
  <c r="O175" i="8"/>
  <c r="N175" i="8"/>
  <c r="B175" i="8"/>
  <c r="O184" i="8"/>
  <c r="B165" i="8"/>
  <c r="B185" i="8"/>
  <c r="O174" i="8"/>
  <c r="O164" i="8"/>
  <c r="G84" i="1" l="1"/>
  <c r="G83" i="1"/>
  <c r="C84" i="1"/>
  <c r="C83" i="1"/>
  <c r="D344" i="11"/>
  <c r="I344" i="11"/>
  <c r="L344" i="11" s="1"/>
  <c r="L343" i="11" s="1"/>
  <c r="H345" i="11"/>
  <c r="J345" i="11"/>
  <c r="J346" i="11"/>
  <c r="H344" i="11"/>
  <c r="D343" i="11"/>
  <c r="I345" i="11"/>
  <c r="J343" i="11"/>
  <c r="I346" i="11"/>
  <c r="L346" i="11" s="1"/>
  <c r="L345" i="11" s="1"/>
  <c r="I343" i="11"/>
  <c r="H343" i="11"/>
  <c r="J344" i="11"/>
  <c r="D345" i="11"/>
  <c r="H346" i="11"/>
  <c r="D346" i="11"/>
  <c r="J263" i="11"/>
  <c r="D263" i="11"/>
  <c r="H263" i="11"/>
  <c r="D262" i="11"/>
  <c r="J262" i="11"/>
  <c r="I263" i="11"/>
  <c r="I256" i="11"/>
  <c r="H262" i="11"/>
  <c r="I262" i="11"/>
  <c r="D257" i="11"/>
  <c r="H261" i="11"/>
  <c r="H264" i="11"/>
  <c r="J265" i="11"/>
  <c r="H258" i="11"/>
  <c r="J257" i="11"/>
  <c r="H257" i="11"/>
  <c r="D264" i="11"/>
  <c r="D261" i="11"/>
  <c r="I264" i="11"/>
  <c r="L264" i="11" s="1"/>
  <c r="J261" i="11"/>
  <c r="I261" i="11"/>
  <c r="J264" i="11"/>
  <c r="D258" i="11"/>
  <c r="I257" i="11"/>
  <c r="J256" i="11"/>
  <c r="I265" i="11"/>
  <c r="H256" i="11"/>
  <c r="H265" i="11"/>
  <c r="D256" i="11"/>
  <c r="D265" i="11"/>
  <c r="J258" i="11"/>
  <c r="I258" i="11"/>
  <c r="C119" i="4"/>
  <c r="C116" i="4"/>
  <c r="G118" i="4"/>
  <c r="C118" i="4"/>
  <c r="G119" i="4"/>
  <c r="G117" i="4"/>
  <c r="C117" i="4"/>
  <c r="G116" i="4"/>
  <c r="G120" i="4"/>
  <c r="I259" i="11"/>
  <c r="L259" i="11" s="1"/>
  <c r="D259" i="11"/>
  <c r="H259" i="11"/>
  <c r="J259" i="11"/>
  <c r="C69" i="4"/>
  <c r="C68" i="4"/>
  <c r="C67" i="4"/>
  <c r="C66" i="4"/>
  <c r="J209" i="11"/>
  <c r="I209" i="11"/>
  <c r="L209" i="11" s="1"/>
  <c r="D209" i="11"/>
  <c r="H209" i="11"/>
  <c r="H207" i="11"/>
  <c r="D207" i="11"/>
  <c r="H206" i="11"/>
  <c r="D208" i="11"/>
  <c r="I206" i="11"/>
  <c r="H208" i="11"/>
  <c r="J208" i="11"/>
  <c r="I208" i="11"/>
  <c r="I207" i="11"/>
  <c r="J206" i="11"/>
  <c r="D206" i="11"/>
  <c r="J207" i="11"/>
  <c r="G60" i="3"/>
  <c r="C12" i="3"/>
  <c r="G6" i="3"/>
  <c r="C6" i="3"/>
  <c r="C18" i="3"/>
  <c r="G12" i="3"/>
  <c r="D357" i="11"/>
  <c r="D273" i="11"/>
  <c r="H363" i="11"/>
  <c r="D363" i="11"/>
  <c r="H357" i="11"/>
  <c r="H273" i="11"/>
  <c r="J273" i="11"/>
  <c r="I357" i="11"/>
  <c r="L357" i="11" s="1"/>
  <c r="J357" i="11"/>
  <c r="I363" i="11"/>
  <c r="L363" i="11" s="1"/>
  <c r="J363" i="11"/>
  <c r="I273" i="11"/>
  <c r="H274" i="11"/>
  <c r="H332" i="11"/>
  <c r="H280" i="11"/>
  <c r="J266" i="11"/>
  <c r="C26" i="4"/>
  <c r="D332" i="11"/>
  <c r="H267" i="11"/>
  <c r="C6" i="5"/>
  <c r="I268" i="11"/>
  <c r="D281" i="11"/>
  <c r="J282" i="11"/>
  <c r="H268" i="11"/>
  <c r="J283" i="11"/>
  <c r="I288" i="11"/>
  <c r="L288" i="11" s="1"/>
  <c r="L287" i="11" s="1"/>
  <c r="D282" i="11"/>
  <c r="I274" i="11"/>
  <c r="L274" i="11" s="1"/>
  <c r="L273" i="11" s="1"/>
  <c r="G21" i="1"/>
  <c r="I283" i="11"/>
  <c r="L283" i="11" s="1"/>
  <c r="L282" i="11" s="1"/>
  <c r="I282" i="11"/>
  <c r="D274" i="11"/>
  <c r="C6" i="1"/>
  <c r="D358" i="11"/>
  <c r="H283" i="11"/>
  <c r="H282" i="11"/>
  <c r="G70" i="1"/>
  <c r="C28" i="1"/>
  <c r="J276" i="11"/>
  <c r="G6" i="1"/>
  <c r="H351" i="11"/>
  <c r="D269" i="11"/>
  <c r="C14" i="1"/>
  <c r="I266" i="11"/>
  <c r="J267" i="11"/>
  <c r="H358" i="11"/>
  <c r="H288" i="11"/>
  <c r="G20" i="1"/>
  <c r="D288" i="11"/>
  <c r="J274" i="11"/>
  <c r="G14" i="1"/>
  <c r="J269" i="11"/>
  <c r="C20" i="1"/>
  <c r="H287" i="11"/>
  <c r="H276" i="11"/>
  <c r="D267" i="11"/>
  <c r="D266" i="11"/>
  <c r="J358" i="11"/>
  <c r="D331" i="11"/>
  <c r="D287" i="11"/>
  <c r="I276" i="11"/>
  <c r="L276" i="11" s="1"/>
  <c r="L275" i="11" s="1"/>
  <c r="H269" i="11"/>
  <c r="G69" i="1"/>
  <c r="G13" i="1"/>
  <c r="C27" i="1"/>
  <c r="I358" i="11"/>
  <c r="L358" i="11" s="1"/>
  <c r="J331" i="11"/>
  <c r="J287" i="11"/>
  <c r="D276" i="11"/>
  <c r="I269" i="11"/>
  <c r="L269" i="11" s="1"/>
  <c r="L268" i="11" s="1"/>
  <c r="G7" i="1"/>
  <c r="C21" i="1"/>
  <c r="J406" i="11"/>
  <c r="D351" i="11"/>
  <c r="I331" i="11"/>
  <c r="I287" i="11"/>
  <c r="I406" i="11"/>
  <c r="L406" i="11" s="1"/>
  <c r="H331" i="11"/>
  <c r="I275" i="11"/>
  <c r="I267" i="11"/>
  <c r="L267" i="11" s="1"/>
  <c r="L266" i="11" s="1"/>
  <c r="I352" i="11"/>
  <c r="L352" i="11" s="1"/>
  <c r="I281" i="11"/>
  <c r="L281" i="11" s="1"/>
  <c r="L280" i="11" s="1"/>
  <c r="H281" i="11"/>
  <c r="J288" i="11"/>
  <c r="H406" i="11"/>
  <c r="I351" i="11"/>
  <c r="L351" i="11" s="1"/>
  <c r="J332" i="11"/>
  <c r="I280" i="11"/>
  <c r="H275" i="11"/>
  <c r="J268" i="11"/>
  <c r="C13" i="1"/>
  <c r="D406" i="11"/>
  <c r="J351" i="11"/>
  <c r="I332" i="11"/>
  <c r="L332" i="11" s="1"/>
  <c r="L331" i="11" s="1"/>
  <c r="D280" i="11"/>
  <c r="J275" i="11"/>
  <c r="D268" i="11"/>
  <c r="C7" i="1"/>
  <c r="D275" i="11"/>
  <c r="D352" i="11"/>
  <c r="J280" i="11"/>
  <c r="H266" i="11"/>
  <c r="H352" i="11"/>
  <c r="J281" i="11"/>
  <c r="J352" i="11"/>
  <c r="D283" i="11"/>
  <c r="C56" i="4"/>
  <c r="G60" i="4"/>
  <c r="C46" i="4"/>
  <c r="G56" i="4"/>
  <c r="C30" i="4"/>
  <c r="G50" i="4"/>
  <c r="G80" i="4"/>
  <c r="G79" i="4"/>
  <c r="G46" i="4"/>
  <c r="C49" i="4"/>
  <c r="G76" i="4"/>
  <c r="C60" i="4"/>
  <c r="G30" i="4"/>
  <c r="C59" i="4"/>
  <c r="H180" i="11"/>
  <c r="I180" i="11"/>
  <c r="D201" i="11"/>
  <c r="D178" i="11"/>
  <c r="H201" i="11"/>
  <c r="D171" i="11"/>
  <c r="I178" i="11"/>
  <c r="J178" i="11"/>
  <c r="I199" i="11"/>
  <c r="L199" i="11" s="1"/>
  <c r="I221" i="11"/>
  <c r="D199" i="11"/>
  <c r="J201" i="11"/>
  <c r="I201" i="11"/>
  <c r="D189" i="11"/>
  <c r="H171" i="11"/>
  <c r="J189" i="11"/>
  <c r="J171" i="11"/>
  <c r="H178" i="11"/>
  <c r="H199" i="11"/>
  <c r="H189" i="11"/>
  <c r="D180" i="11"/>
  <c r="I189" i="11"/>
  <c r="L189" i="11" s="1"/>
  <c r="J180" i="11"/>
  <c r="I171" i="11"/>
  <c r="J199" i="11"/>
  <c r="J195" i="11"/>
  <c r="D205" i="11"/>
  <c r="D170" i="11"/>
  <c r="H177" i="11"/>
  <c r="D191" i="11"/>
  <c r="D196" i="11"/>
  <c r="D224" i="11"/>
  <c r="J221" i="11"/>
  <c r="H170" i="11"/>
  <c r="J225" i="11"/>
  <c r="I172" i="11"/>
  <c r="D221" i="11"/>
  <c r="H205" i="11"/>
  <c r="H172" i="11"/>
  <c r="I205" i="11"/>
  <c r="H224" i="11"/>
  <c r="H221" i="11"/>
  <c r="D172" i="11"/>
  <c r="J196" i="11"/>
  <c r="J173" i="11"/>
  <c r="I179" i="11"/>
  <c r="L179" i="11" s="1"/>
  <c r="J191" i="11"/>
  <c r="D195" i="11"/>
  <c r="I177" i="11"/>
  <c r="I195" i="11"/>
  <c r="H186" i="11"/>
  <c r="D186" i="11"/>
  <c r="H179" i="11"/>
  <c r="H173" i="11"/>
  <c r="H195" i="11"/>
  <c r="I173" i="11"/>
  <c r="J200" i="11"/>
  <c r="H225" i="11"/>
  <c r="J170" i="11"/>
  <c r="D176" i="11"/>
  <c r="I176" i="11"/>
  <c r="J205" i="11"/>
  <c r="J174" i="11"/>
  <c r="D174" i="11"/>
  <c r="D173" i="11"/>
  <c r="J177" i="11"/>
  <c r="D225" i="11"/>
  <c r="D200" i="11"/>
  <c r="I174" i="11"/>
  <c r="L174" i="11" s="1"/>
  <c r="I225" i="11"/>
  <c r="J175" i="11"/>
  <c r="J186" i="11"/>
  <c r="H200" i="11"/>
  <c r="D175" i="11"/>
  <c r="H174" i="11"/>
  <c r="D179" i="11"/>
  <c r="D177" i="11"/>
  <c r="J172" i="11"/>
  <c r="I224" i="11"/>
  <c r="L224" i="11" s="1"/>
  <c r="I191" i="11"/>
  <c r="I200" i="11"/>
  <c r="I175" i="11"/>
  <c r="J224" i="11"/>
  <c r="H176" i="11"/>
  <c r="H175" i="11"/>
  <c r="H191" i="11"/>
  <c r="J179" i="11"/>
  <c r="H196" i="11"/>
  <c r="I170" i="11"/>
  <c r="I196" i="11"/>
  <c r="I186" i="11"/>
  <c r="J176" i="11"/>
  <c r="J169" i="11"/>
  <c r="I165" i="11"/>
  <c r="H162" i="11"/>
  <c r="G28" i="4"/>
  <c r="C10" i="4"/>
  <c r="I166" i="11"/>
  <c r="H163" i="11"/>
  <c r="G27" i="4"/>
  <c r="C40" i="4"/>
  <c r="C9" i="4"/>
  <c r="D162" i="11"/>
  <c r="I167" i="11"/>
  <c r="H164" i="11"/>
  <c r="G26" i="4"/>
  <c r="C39" i="4"/>
  <c r="C8" i="4"/>
  <c r="D163" i="11"/>
  <c r="I168" i="11"/>
  <c r="H165" i="11"/>
  <c r="G20" i="4"/>
  <c r="C38" i="4"/>
  <c r="C7" i="4"/>
  <c r="I164" i="11"/>
  <c r="L164" i="11" s="1"/>
  <c r="C16" i="4"/>
  <c r="D164" i="11"/>
  <c r="I169" i="11"/>
  <c r="L169" i="11" s="1"/>
  <c r="H166" i="11"/>
  <c r="G19" i="4"/>
  <c r="C37" i="4"/>
  <c r="C6" i="4"/>
  <c r="D156" i="11"/>
  <c r="H167" i="11"/>
  <c r="G18" i="4"/>
  <c r="C36" i="4"/>
  <c r="D165" i="11"/>
  <c r="H168" i="11"/>
  <c r="D146" i="11"/>
  <c r="G17" i="4"/>
  <c r="H169" i="11"/>
  <c r="G16" i="4"/>
  <c r="C29" i="4"/>
  <c r="H161" i="11"/>
  <c r="G29" i="4"/>
  <c r="D166" i="11"/>
  <c r="G10" i="4"/>
  <c r="C28" i="4"/>
  <c r="J168" i="11"/>
  <c r="D167" i="11"/>
  <c r="J162" i="11"/>
  <c r="I152" i="11"/>
  <c r="G9" i="4"/>
  <c r="C27" i="4"/>
  <c r="D168" i="11"/>
  <c r="J163" i="11"/>
  <c r="I154" i="11"/>
  <c r="L154" i="11" s="1"/>
  <c r="G8" i="4"/>
  <c r="D169" i="11"/>
  <c r="J164" i="11"/>
  <c r="I159" i="11"/>
  <c r="L159" i="11" s="1"/>
  <c r="G7" i="4"/>
  <c r="C20" i="4"/>
  <c r="J165" i="11"/>
  <c r="I161" i="11"/>
  <c r="G6" i="4"/>
  <c r="C19" i="4"/>
  <c r="J166" i="11"/>
  <c r="I162" i="11"/>
  <c r="H152" i="11"/>
  <c r="C18" i="4"/>
  <c r="J167" i="11"/>
  <c r="I163" i="11"/>
  <c r="H159" i="11"/>
  <c r="C17" i="4"/>
  <c r="D16" i="11"/>
  <c r="D50" i="11"/>
  <c r="D24" i="11"/>
  <c r="D38" i="11"/>
  <c r="D45" i="11"/>
  <c r="D42" i="11"/>
  <c r="D56" i="11"/>
  <c r="H157" i="11"/>
  <c r="I153" i="11"/>
  <c r="J150" i="11"/>
  <c r="J53" i="11"/>
  <c r="I118" i="11"/>
  <c r="I37" i="11"/>
  <c r="H38" i="11"/>
  <c r="J49" i="11"/>
  <c r="I35" i="11"/>
  <c r="H52" i="11"/>
  <c r="J15" i="11"/>
  <c r="J62" i="11"/>
  <c r="I48" i="11"/>
  <c r="J43" i="11"/>
  <c r="J58" i="11"/>
  <c r="I12" i="11"/>
  <c r="I59" i="11"/>
  <c r="H28" i="11"/>
  <c r="H27" i="11"/>
  <c r="I155" i="11"/>
  <c r="J57" i="11"/>
  <c r="I47" i="11"/>
  <c r="H151" i="11"/>
  <c r="D28" i="11"/>
  <c r="D14" i="11"/>
  <c r="D36" i="11"/>
  <c r="D68" i="11"/>
  <c r="D66" i="11"/>
  <c r="D54" i="11"/>
  <c r="D148" i="11"/>
  <c r="H155" i="11"/>
  <c r="H147" i="11"/>
  <c r="H26" i="11"/>
  <c r="D63" i="11"/>
  <c r="D47" i="11"/>
  <c r="I21" i="11"/>
  <c r="H22" i="11"/>
  <c r="J33" i="11"/>
  <c r="I19" i="11"/>
  <c r="H36" i="11"/>
  <c r="J46" i="11"/>
  <c r="I32" i="11"/>
  <c r="I95" i="11"/>
  <c r="H128" i="11"/>
  <c r="J27" i="11"/>
  <c r="J42" i="11"/>
  <c r="I43" i="11"/>
  <c r="H12" i="11"/>
  <c r="H11" i="11"/>
  <c r="J154" i="11"/>
  <c r="J61" i="11"/>
  <c r="I57" i="11"/>
  <c r="H15" i="11"/>
  <c r="D49" i="11"/>
  <c r="D26" i="11"/>
  <c r="D58" i="11"/>
  <c r="J151" i="11"/>
  <c r="D157" i="11"/>
  <c r="H150" i="11"/>
  <c r="D153" i="11"/>
  <c r="J159" i="11"/>
  <c r="J21" i="11"/>
  <c r="H135" i="11"/>
  <c r="I5" i="11"/>
  <c r="H6" i="11"/>
  <c r="J17" i="11"/>
  <c r="I3" i="11"/>
  <c r="H20" i="11"/>
  <c r="J30" i="11"/>
  <c r="I16" i="11"/>
  <c r="J11" i="11"/>
  <c r="J26" i="11"/>
  <c r="J73" i="11"/>
  <c r="I27" i="11"/>
  <c r="L27" i="11" s="1"/>
  <c r="J149" i="11"/>
  <c r="H67" i="11"/>
  <c r="I63" i="11"/>
  <c r="L63" i="11" s="1"/>
  <c r="I11" i="11"/>
  <c r="H48" i="11"/>
  <c r="I41" i="11"/>
  <c r="D62" i="11"/>
  <c r="D29" i="11"/>
  <c r="D70" i="11"/>
  <c r="D159" i="11"/>
  <c r="J161" i="11"/>
  <c r="D155" i="11"/>
  <c r="H160" i="11"/>
  <c r="D150" i="11"/>
  <c r="H73" i="11"/>
  <c r="J68" i="11"/>
  <c r="I70" i="11"/>
  <c r="J14" i="11"/>
  <c r="H64" i="11"/>
  <c r="I73" i="11"/>
  <c r="H110" i="11"/>
  <c r="J25" i="11"/>
  <c r="D65" i="11"/>
  <c r="D60" i="11"/>
  <c r="I156" i="11"/>
  <c r="D20" i="11"/>
  <c r="D11" i="11"/>
  <c r="D18" i="11"/>
  <c r="D160" i="11"/>
  <c r="H146" i="11"/>
  <c r="D147" i="11"/>
  <c r="H57" i="11"/>
  <c r="J52" i="11"/>
  <c r="I54" i="11"/>
  <c r="L54" i="11" s="1"/>
  <c r="J128" i="11"/>
  <c r="H51" i="11"/>
  <c r="J72" i="11"/>
  <c r="D117" i="11"/>
  <c r="D72" i="11"/>
  <c r="J7" i="11"/>
  <c r="H5" i="11"/>
  <c r="D41" i="11"/>
  <c r="D39" i="11"/>
  <c r="I160" i="11"/>
  <c r="I150" i="11"/>
  <c r="H10" i="11"/>
  <c r="H41" i="11"/>
  <c r="J36" i="11"/>
  <c r="I38" i="11"/>
  <c r="H71" i="11"/>
  <c r="J66" i="11"/>
  <c r="H117" i="11"/>
  <c r="I66" i="11"/>
  <c r="H35" i="11"/>
  <c r="J45" i="11"/>
  <c r="I31" i="11"/>
  <c r="H2" i="11"/>
  <c r="I9" i="11"/>
  <c r="D21" i="11"/>
  <c r="H31" i="11"/>
  <c r="D53" i="11"/>
  <c r="D51" i="11"/>
  <c r="H156" i="11"/>
  <c r="J5" i="11"/>
  <c r="H25" i="11"/>
  <c r="J20" i="11"/>
  <c r="I22" i="11"/>
  <c r="H55" i="11"/>
  <c r="J50" i="11"/>
  <c r="I68" i="11"/>
  <c r="J64" i="11"/>
  <c r="I50" i="11"/>
  <c r="H19" i="11"/>
  <c r="J29" i="11"/>
  <c r="I15" i="11"/>
  <c r="H16" i="11"/>
  <c r="D13" i="11"/>
  <c r="J23" i="11"/>
  <c r="D33" i="11"/>
  <c r="D44" i="11"/>
  <c r="D128" i="11"/>
  <c r="D64" i="11"/>
  <c r="J156" i="11"/>
  <c r="I72" i="11"/>
  <c r="L72" i="11" s="1"/>
  <c r="H9" i="11"/>
  <c r="J4" i="11"/>
  <c r="I6" i="11"/>
  <c r="H39" i="11"/>
  <c r="J34" i="11"/>
  <c r="I52" i="11"/>
  <c r="J48" i="11"/>
  <c r="I34" i="11"/>
  <c r="H66" i="11"/>
  <c r="J13" i="11"/>
  <c r="I110" i="11"/>
  <c r="H30" i="11"/>
  <c r="D23" i="11"/>
  <c r="J56" i="11"/>
  <c r="I42" i="11"/>
  <c r="D35" i="11"/>
  <c r="I149" i="11"/>
  <c r="L149" i="11" s="1"/>
  <c r="I135" i="11"/>
  <c r="L135" i="11" s="1"/>
  <c r="J18" i="11"/>
  <c r="H69" i="11"/>
  <c r="I18" i="11"/>
  <c r="L18" i="11" s="1"/>
  <c r="H50" i="11"/>
  <c r="I61" i="11"/>
  <c r="J40" i="11"/>
  <c r="J118" i="11"/>
  <c r="J135" i="11"/>
  <c r="J28" i="11"/>
  <c r="H32" i="11"/>
  <c r="D92" i="11"/>
  <c r="D25" i="11"/>
  <c r="D46" i="11"/>
  <c r="H47" i="11"/>
  <c r="H149" i="11"/>
  <c r="D110" i="11"/>
  <c r="I56" i="11"/>
  <c r="H23" i="11"/>
  <c r="I36" i="11"/>
  <c r="L36" i="11" s="1"/>
  <c r="J32" i="11"/>
  <c r="I62" i="11"/>
  <c r="H14" i="11"/>
  <c r="I26" i="11"/>
  <c r="H61" i="11"/>
  <c r="J44" i="11"/>
  <c r="J54" i="11"/>
  <c r="I33" i="11"/>
  <c r="D151" i="11"/>
  <c r="J9" i="11"/>
  <c r="D15" i="11"/>
  <c r="D37" i="11"/>
  <c r="D57" i="11"/>
  <c r="D67" i="11"/>
  <c r="D154" i="11"/>
  <c r="D135" i="11"/>
  <c r="D149" i="11"/>
  <c r="I40" i="11"/>
  <c r="H7" i="11"/>
  <c r="D31" i="11"/>
  <c r="I20" i="11"/>
  <c r="H53" i="11"/>
  <c r="J16" i="11"/>
  <c r="J2" i="11"/>
  <c r="H34" i="11"/>
  <c r="J92" i="11"/>
  <c r="I46" i="11"/>
  <c r="I45" i="11"/>
  <c r="L45" i="11" s="1"/>
  <c r="L46" i="11" s="1"/>
  <c r="L47" i="11" s="1"/>
  <c r="L48" i="11" s="1"/>
  <c r="L49" i="11" s="1"/>
  <c r="L50" i="11" s="1"/>
  <c r="L51" i="11" s="1"/>
  <c r="L52" i="11" s="1"/>
  <c r="L53" i="11" s="1"/>
  <c r="J24" i="11"/>
  <c r="I128" i="11"/>
  <c r="J41" i="11"/>
  <c r="H46" i="11"/>
  <c r="D27" i="11"/>
  <c r="D59" i="11"/>
  <c r="D69" i="11"/>
  <c r="J158" i="11"/>
  <c r="H4" i="11"/>
  <c r="J147" i="11"/>
  <c r="D161" i="11"/>
  <c r="I158" i="11"/>
  <c r="H154" i="11"/>
  <c r="H72" i="11"/>
  <c r="J67" i="11"/>
  <c r="I4" i="11"/>
  <c r="H37" i="11"/>
  <c r="I97" i="11"/>
  <c r="H18" i="11"/>
  <c r="I30" i="11"/>
  <c r="I29" i="11"/>
  <c r="H45" i="11"/>
  <c r="J39" i="11"/>
  <c r="D152" i="11"/>
  <c r="H153" i="11"/>
  <c r="I24" i="11"/>
  <c r="H56" i="11"/>
  <c r="I117" i="11"/>
  <c r="L117" i="11" s="1"/>
  <c r="H118" i="11"/>
  <c r="H21" i="11"/>
  <c r="I65" i="11"/>
  <c r="H97" i="11"/>
  <c r="J60" i="11"/>
  <c r="I13" i="11"/>
  <c r="H29" i="11"/>
  <c r="J160" i="11"/>
  <c r="H148" i="11"/>
  <c r="J117" i="11"/>
  <c r="J35" i="11"/>
  <c r="H65" i="11"/>
  <c r="H13" i="11"/>
  <c r="H95" i="11"/>
  <c r="I58" i="11"/>
  <c r="D48" i="11"/>
  <c r="J71" i="11"/>
  <c r="D95" i="11"/>
  <c r="D30" i="11"/>
  <c r="I157" i="11"/>
  <c r="I148" i="11"/>
  <c r="I71" i="11"/>
  <c r="J51" i="11"/>
  <c r="J95" i="11"/>
  <c r="I2" i="11"/>
  <c r="I14" i="11"/>
  <c r="I92" i="11"/>
  <c r="J70" i="11"/>
  <c r="D43" i="11"/>
  <c r="H58" i="11"/>
  <c r="H40" i="11"/>
  <c r="I49" i="11"/>
  <c r="H92" i="11"/>
  <c r="I60" i="11"/>
  <c r="D61" i="11"/>
  <c r="D97" i="11"/>
  <c r="D118" i="11"/>
  <c r="J157" i="11"/>
  <c r="I55" i="11"/>
  <c r="H49" i="11"/>
  <c r="J38" i="11"/>
  <c r="H62" i="11"/>
  <c r="D73" i="11"/>
  <c r="D17" i="11"/>
  <c r="J8" i="11"/>
  <c r="H63" i="11"/>
  <c r="J55" i="11"/>
  <c r="D19" i="11"/>
  <c r="J152" i="11"/>
  <c r="J153" i="11"/>
  <c r="I147" i="11"/>
  <c r="I8" i="11"/>
  <c r="I39" i="11"/>
  <c r="H24" i="11"/>
  <c r="J19" i="11"/>
  <c r="J63" i="11"/>
  <c r="I151" i="11"/>
  <c r="I10" i="11"/>
  <c r="D22" i="11"/>
  <c r="J6" i="11"/>
  <c r="J146" i="11"/>
  <c r="D40" i="11"/>
  <c r="D158" i="11"/>
  <c r="J148" i="11"/>
  <c r="H42" i="11"/>
  <c r="I23" i="11"/>
  <c r="H8" i="11"/>
  <c r="J3" i="11"/>
  <c r="I69" i="11"/>
  <c r="H70" i="11"/>
  <c r="J97" i="11"/>
  <c r="I67" i="11"/>
  <c r="J47" i="11"/>
  <c r="I17" i="11"/>
  <c r="H33" i="11"/>
  <c r="J12" i="11"/>
  <c r="I44" i="11"/>
  <c r="H60" i="11"/>
  <c r="H59" i="11"/>
  <c r="J22" i="11"/>
  <c r="D12" i="11"/>
  <c r="D34" i="11"/>
  <c r="D32" i="11"/>
  <c r="H3" i="11"/>
  <c r="D52" i="11"/>
  <c r="H158" i="11"/>
  <c r="J37" i="11"/>
  <c r="I146" i="11"/>
  <c r="J69" i="11"/>
  <c r="I7" i="11"/>
  <c r="I53" i="11"/>
  <c r="H54" i="11"/>
  <c r="J65" i="11"/>
  <c r="I51" i="11"/>
  <c r="H68" i="11"/>
  <c r="J31" i="11"/>
  <c r="J110" i="11"/>
  <c r="I64" i="11"/>
  <c r="H17" i="11"/>
  <c r="D55" i="11"/>
  <c r="J59" i="11"/>
  <c r="I28" i="11"/>
  <c r="H44" i="11"/>
  <c r="H43" i="11"/>
  <c r="J155" i="11"/>
  <c r="J10" i="11"/>
  <c r="D71" i="11"/>
  <c r="I25" i="11"/>
  <c r="D98" i="11"/>
  <c r="J74" i="11"/>
  <c r="J94" i="11"/>
  <c r="I94" i="11"/>
  <c r="H98" i="11"/>
  <c r="I98" i="11"/>
  <c r="J98" i="11"/>
  <c r="D93" i="11"/>
  <c r="D96" i="11"/>
  <c r="D99" i="11"/>
  <c r="D100" i="11"/>
  <c r="H93" i="11"/>
  <c r="H96" i="11"/>
  <c r="H99" i="11"/>
  <c r="H100" i="11"/>
  <c r="D81" i="11"/>
  <c r="D74" i="11"/>
  <c r="H94" i="11"/>
  <c r="I81" i="11"/>
  <c r="L81" i="11" s="1"/>
  <c r="L82" i="11" s="1"/>
  <c r="L83" i="11" s="1"/>
  <c r="L84" i="11" s="1"/>
  <c r="L85" i="11" s="1"/>
  <c r="L86" i="11" s="1"/>
  <c r="L87" i="11" s="1"/>
  <c r="L88" i="11" s="1"/>
  <c r="L89" i="11" s="1"/>
  <c r="L91" i="11" s="1"/>
  <c r="L92" i="11" s="1"/>
  <c r="L93" i="11" s="1"/>
  <c r="L94" i="11" s="1"/>
  <c r="L95" i="11" s="1"/>
  <c r="L96" i="11" s="1"/>
  <c r="L97" i="11" s="1"/>
  <c r="L98" i="11" s="1"/>
  <c r="J81" i="11"/>
  <c r="I93" i="11"/>
  <c r="I96" i="11"/>
  <c r="I99" i="11"/>
  <c r="L99" i="11" s="1"/>
  <c r="L100" i="11" s="1"/>
  <c r="L101" i="11" s="1"/>
  <c r="L102" i="11" s="1"/>
  <c r="L103" i="11" s="1"/>
  <c r="L104" i="11" s="1"/>
  <c r="L105" i="11" s="1"/>
  <c r="L106" i="11" s="1"/>
  <c r="L107" i="11" s="1"/>
  <c r="L109" i="11" s="1"/>
  <c r="L110" i="11" s="1"/>
  <c r="L111" i="11" s="1"/>
  <c r="L112" i="11" s="1"/>
  <c r="L113" i="11" s="1"/>
  <c r="L114" i="11" s="1"/>
  <c r="L115" i="11" s="1"/>
  <c r="L116" i="11" s="1"/>
  <c r="I100" i="11"/>
  <c r="J93" i="11"/>
  <c r="J96" i="11"/>
  <c r="J99" i="11"/>
  <c r="J100" i="11"/>
  <c r="D94" i="11"/>
  <c r="H81" i="11"/>
  <c r="H74" i="11"/>
  <c r="I74" i="11"/>
  <c r="C69" i="5"/>
  <c r="C111" i="5"/>
  <c r="C90" i="5"/>
  <c r="C84" i="5"/>
  <c r="C83" i="5"/>
  <c r="C62" i="5"/>
  <c r="C82" i="5"/>
  <c r="C81" i="5"/>
  <c r="C80" i="5"/>
  <c r="C79" i="5"/>
  <c r="C104" i="5"/>
  <c r="C78" i="5"/>
  <c r="C98" i="5"/>
  <c r="C77" i="5"/>
  <c r="C97" i="5"/>
  <c r="C76" i="5"/>
  <c r="G55" i="5"/>
  <c r="G34" i="5"/>
  <c r="G8" i="5"/>
  <c r="G54" i="5"/>
  <c r="G28" i="5"/>
  <c r="G7" i="5"/>
  <c r="G53" i="5"/>
  <c r="G27" i="5"/>
  <c r="G6" i="5"/>
  <c r="G52" i="5"/>
  <c r="G26" i="5"/>
  <c r="G56" i="5"/>
  <c r="G51" i="5"/>
  <c r="G25" i="5"/>
  <c r="G36" i="5"/>
  <c r="G50" i="5"/>
  <c r="G24" i="5"/>
  <c r="G10" i="5"/>
  <c r="G49" i="5"/>
  <c r="G23" i="5"/>
  <c r="G35" i="5"/>
  <c r="G48" i="5"/>
  <c r="G22" i="5"/>
  <c r="G42" i="5"/>
  <c r="G21" i="5"/>
  <c r="G41" i="5"/>
  <c r="G20" i="5"/>
  <c r="G40" i="5"/>
  <c r="G14" i="5"/>
  <c r="G39" i="5"/>
  <c r="G13" i="5"/>
  <c r="G38" i="5"/>
  <c r="G12" i="5"/>
  <c r="G37" i="5"/>
  <c r="G11" i="5"/>
  <c r="G9" i="5"/>
  <c r="D10" i="11"/>
  <c r="D9" i="11"/>
  <c r="D7" i="11"/>
  <c r="D6" i="11"/>
  <c r="D5" i="11"/>
  <c r="D4" i="11"/>
  <c r="D2" i="11"/>
  <c r="D3" i="11"/>
  <c r="D8" i="11"/>
  <c r="C50" i="5"/>
  <c r="C24" i="5"/>
  <c r="C49" i="5"/>
  <c r="C23" i="5"/>
  <c r="C48" i="5"/>
  <c r="C22" i="5"/>
  <c r="C42" i="5"/>
  <c r="C21" i="5"/>
  <c r="C41" i="5"/>
  <c r="C20" i="5"/>
  <c r="C52" i="5"/>
  <c r="C40" i="5"/>
  <c r="C14" i="5"/>
  <c r="C39" i="5"/>
  <c r="C13" i="5"/>
  <c r="C38" i="5"/>
  <c r="C12" i="5"/>
  <c r="C37" i="5"/>
  <c r="C11" i="5"/>
  <c r="C36" i="5"/>
  <c r="C10" i="5"/>
  <c r="C56" i="5"/>
  <c r="C35" i="5"/>
  <c r="C9" i="5"/>
  <c r="C55" i="5"/>
  <c r="C34" i="5"/>
  <c r="C8" i="5"/>
  <c r="C54" i="5"/>
  <c r="C28" i="5"/>
  <c r="C7" i="5"/>
  <c r="C26" i="5"/>
  <c r="C53" i="5"/>
  <c r="C27" i="5"/>
  <c r="C51" i="5"/>
  <c r="C25" i="5"/>
  <c r="M145" i="8"/>
  <c r="M144" i="8"/>
  <c r="M135" i="8"/>
  <c r="M134" i="8"/>
  <c r="M125" i="8"/>
  <c r="M124" i="8"/>
  <c r="M115" i="8"/>
  <c r="M114" i="8"/>
  <c r="L260" i="11" l="1"/>
  <c r="L256" i="11"/>
  <c r="L257" i="11"/>
  <c r="L258" i="11"/>
  <c r="L210" i="11"/>
  <c r="L208" i="11"/>
  <c r="L207" i="11"/>
  <c r="L206" i="11"/>
  <c r="L265" i="11"/>
  <c r="L263" i="11"/>
  <c r="L262" i="11"/>
  <c r="L261" i="11"/>
  <c r="L225" i="11"/>
  <c r="L222" i="11"/>
  <c r="L221" i="11"/>
  <c r="L223" i="11"/>
  <c r="L180" i="11"/>
  <c r="L176" i="11"/>
  <c r="L178" i="11"/>
  <c r="L177" i="11"/>
  <c r="L200" i="11"/>
  <c r="L198" i="11"/>
  <c r="L197" i="11"/>
  <c r="L196" i="11"/>
  <c r="L186" i="11"/>
  <c r="L188" i="11"/>
  <c r="L187" i="11"/>
  <c r="L190" i="11"/>
  <c r="L175" i="11"/>
  <c r="L173" i="11"/>
  <c r="L171" i="11"/>
  <c r="L172" i="11"/>
  <c r="L118" i="11"/>
  <c r="L119" i="11" s="1"/>
  <c r="L120" i="11" s="1"/>
  <c r="L121" i="11" s="1"/>
  <c r="L122" i="11" s="1"/>
  <c r="L123" i="11" s="1"/>
  <c r="L124" i="11" s="1"/>
  <c r="L125" i="11" s="1"/>
  <c r="L127" i="11" s="1"/>
  <c r="L128" i="11" s="1"/>
  <c r="L129" i="11" s="1"/>
  <c r="L130" i="11" s="1"/>
  <c r="L131" i="11" s="1"/>
  <c r="L132" i="11" s="1"/>
  <c r="L133" i="11" s="1"/>
  <c r="L134" i="11" s="1"/>
  <c r="L9" i="11"/>
  <c r="L136" i="11"/>
  <c r="L137" i="11" s="1"/>
  <c r="L138" i="11" s="1"/>
  <c r="L139" i="11" s="1"/>
  <c r="L140" i="11" s="1"/>
  <c r="L141" i="11" s="1"/>
  <c r="L142" i="11" s="1"/>
  <c r="L143" i="11" s="1"/>
  <c r="L145" i="11" s="1"/>
  <c r="L55" i="11"/>
  <c r="L56" i="11" s="1"/>
  <c r="L57" i="11" s="1"/>
  <c r="L58" i="11" s="1"/>
  <c r="L59" i="11" s="1"/>
  <c r="L60" i="11" s="1"/>
  <c r="L61" i="11" s="1"/>
  <c r="L62" i="11" s="1"/>
  <c r="L64" i="11" s="1"/>
  <c r="L65" i="11" s="1"/>
  <c r="L66" i="11" s="1"/>
  <c r="L67" i="11" s="1"/>
  <c r="L68" i="11" s="1"/>
  <c r="L69" i="11" s="1"/>
  <c r="L70" i="11" s="1"/>
  <c r="L71" i="11" s="1"/>
  <c r="L73" i="11" s="1"/>
  <c r="L74" i="11" s="1"/>
  <c r="L75" i="11" s="1"/>
  <c r="L76" i="11" s="1"/>
  <c r="L77" i="11" s="1"/>
  <c r="L78" i="11" s="1"/>
  <c r="L79" i="11" s="1"/>
  <c r="L80" i="11" s="1"/>
  <c r="L150" i="11"/>
  <c r="L148" i="11"/>
  <c r="L147" i="11"/>
  <c r="L146" i="11"/>
  <c r="L160" i="11"/>
  <c r="L156" i="11"/>
  <c r="L157" i="11"/>
  <c r="L158" i="11"/>
  <c r="L170" i="11"/>
  <c r="L167" i="11"/>
  <c r="L166" i="11"/>
  <c r="L168" i="11"/>
  <c r="L155" i="11"/>
  <c r="L151" i="11"/>
  <c r="L152" i="11"/>
  <c r="L153" i="11"/>
  <c r="L165" i="11"/>
  <c r="L163" i="11"/>
  <c r="L162" i="11"/>
  <c r="L161" i="11"/>
  <c r="L19" i="11"/>
  <c r="L20" i="11" s="1"/>
  <c r="L21" i="11" s="1"/>
  <c r="L22" i="11" s="1"/>
  <c r="L23" i="11" s="1"/>
  <c r="L24" i="11" s="1"/>
  <c r="L25" i="11" s="1"/>
  <c r="L26" i="11" s="1"/>
  <c r="L28" i="11" s="1"/>
  <c r="L29" i="11" s="1"/>
  <c r="L30" i="11" s="1"/>
  <c r="L31" i="11" s="1"/>
  <c r="L32" i="11" s="1"/>
  <c r="L33" i="11" s="1"/>
  <c r="L34" i="11" s="1"/>
  <c r="L35" i="11" s="1"/>
  <c r="L37" i="11" s="1"/>
  <c r="L38" i="11" s="1"/>
  <c r="L39" i="11" s="1"/>
  <c r="L40" i="11" s="1"/>
  <c r="L41" i="11" s="1"/>
  <c r="L42" i="11" s="1"/>
  <c r="L43" i="11" s="1"/>
  <c r="L44" i="11" s="1"/>
  <c r="L15" i="11"/>
  <c r="L11" i="11"/>
  <c r="L14" i="11"/>
  <c r="L12" i="11"/>
  <c r="L17" i="11"/>
  <c r="L16" i="11"/>
  <c r="L13" i="11"/>
  <c r="A1" i="5"/>
  <c r="B154" i="8" a="1"/>
  <c r="N154" i="8" s="1"/>
  <c r="B124" i="8" a="1"/>
  <c r="N124" i="8" s="1"/>
  <c r="F5" i="4"/>
  <c r="F151" i="11" s="1"/>
  <c r="F152" i="11" s="1"/>
  <c r="F153" i="11" s="1"/>
  <c r="F154" i="11" s="1"/>
  <c r="F155" i="11" s="1"/>
  <c r="F157" i="11" s="1"/>
  <c r="F158" i="11" s="1"/>
  <c r="F159" i="11" s="1"/>
  <c r="F160" i="11" s="1"/>
  <c r="F2" i="11"/>
  <c r="F3" i="11" s="1"/>
  <c r="F4" i="11" s="1"/>
  <c r="F5" i="11" s="1"/>
  <c r="F6" i="11" s="1"/>
  <c r="F7" i="11" s="1"/>
  <c r="F8" i="11" s="1"/>
  <c r="F9" i="11" s="1"/>
  <c r="F10" i="11" s="1"/>
  <c r="L3" i="11" l="1"/>
  <c r="L7" i="11"/>
  <c r="L2" i="11"/>
  <c r="L6" i="11"/>
  <c r="L4" i="11"/>
  <c r="L10" i="11"/>
  <c r="L8" i="11"/>
  <c r="L5" i="11"/>
  <c r="B46" i="8" a="1"/>
  <c r="O46" i="8" s="1"/>
  <c r="B102" i="8" a="1"/>
  <c r="N102" i="8" s="1"/>
  <c r="B155" i="8" a="1"/>
  <c r="B115" i="8" a="1"/>
  <c r="N115" i="8" s="1"/>
  <c r="O154" i="8"/>
  <c r="B154" i="8"/>
  <c r="B5" i="8" a="1"/>
  <c r="N5" i="8" s="1"/>
  <c r="B19" i="8" a="1"/>
  <c r="N19" i="8" s="1"/>
  <c r="B32" i="8" a="1"/>
  <c r="N32" i="8" s="1"/>
  <c r="B88" i="8" a="1"/>
  <c r="N88" i="8" s="1"/>
  <c r="B47" i="8" a="1"/>
  <c r="O47" i="8" s="1"/>
  <c r="B103" i="8" a="1"/>
  <c r="N103" i="8" s="1"/>
  <c r="B145" i="8" a="1"/>
  <c r="B144" i="8" a="1"/>
  <c r="B114" i="8" a="1"/>
  <c r="N114" i="8" s="1"/>
  <c r="B75" i="8" a="1"/>
  <c r="N75" i="8" s="1"/>
  <c r="B125" i="8" a="1"/>
  <c r="B74" i="8" a="1"/>
  <c r="N74" i="8" s="1"/>
  <c r="B134" i="8" a="1"/>
  <c r="B61" i="8" a="1"/>
  <c r="N61" i="8" s="1"/>
  <c r="B4" i="8" a="1"/>
  <c r="O4" i="8" s="1"/>
  <c r="B135" i="8" a="1"/>
  <c r="B60" i="8" a="1"/>
  <c r="N60" i="8" s="1"/>
  <c r="B33" i="8" a="1"/>
  <c r="N33" i="8" s="1"/>
  <c r="B89" i="8" a="1"/>
  <c r="N89" i="8" s="1"/>
  <c r="B18" i="8" a="1"/>
  <c r="N18" i="8" s="1"/>
  <c r="B124" i="8"/>
  <c r="O124" i="8"/>
  <c r="O144" i="8" l="1"/>
  <c r="N144" i="8"/>
  <c r="O145" i="8"/>
  <c r="N145" i="8"/>
  <c r="N47" i="8"/>
  <c r="B135" i="8"/>
  <c r="N135" i="8"/>
  <c r="B134" i="8"/>
  <c r="N134" i="8"/>
  <c r="B155" i="8"/>
  <c r="N155" i="8"/>
  <c r="B125" i="8"/>
  <c r="N125" i="8"/>
  <c r="N46" i="8"/>
  <c r="N4" i="8"/>
  <c r="B61" i="8"/>
  <c r="O74" i="8"/>
  <c r="B18" i="8"/>
  <c r="B32" i="8"/>
  <c r="B88" i="8"/>
  <c r="B33" i="8"/>
  <c r="B60" i="8"/>
  <c r="B102" i="8"/>
  <c r="O75" i="8"/>
  <c r="O103" i="8"/>
  <c r="O89" i="8"/>
  <c r="O19" i="8"/>
  <c r="B46" i="8"/>
  <c r="O102" i="8"/>
  <c r="O115" i="8"/>
  <c r="O114" i="8"/>
  <c r="B5" i="8"/>
  <c r="O155" i="8"/>
  <c r="B115" i="8"/>
  <c r="B74" i="8"/>
  <c r="B19" i="8"/>
  <c r="O32" i="8"/>
  <c r="B47" i="8"/>
  <c r="O60" i="8"/>
  <c r="O88" i="8"/>
  <c r="O5" i="8"/>
  <c r="B75" i="8"/>
  <c r="B145" i="8"/>
  <c r="O33" i="8"/>
  <c r="B103" i="8"/>
  <c r="B144" i="8"/>
  <c r="O135" i="8"/>
  <c r="O125" i="8"/>
  <c r="B4" i="8"/>
  <c r="O134" i="8"/>
  <c r="O61" i="8"/>
  <c r="B114" i="8"/>
  <c r="B89" i="8"/>
  <c r="O18" i="8"/>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<sst xmlns="http://schemas.openxmlformats.org/spreadsheetml/2006/main" count="988" uniqueCount="147">
  <si>
    <t>Please email back to:</t>
  </si>
  <si>
    <t>entries@cofd.co.uk</t>
  </si>
  <si>
    <t>Instructions:</t>
  </si>
  <si>
    <t>You should only have to enter details in clear boxes (not grey ones).</t>
  </si>
  <si>
    <r>
      <rPr>
        <b/>
        <sz val="11"/>
        <color indexed="8"/>
        <rFont val="Calibri"/>
        <family val="2"/>
      </rPr>
      <t>First</t>
    </r>
    <r>
      <rPr>
        <sz val="11"/>
        <color indexed="8"/>
        <rFont val="Calibri"/>
        <family val="2"/>
      </rPr>
      <t>, enter club details in boxes below (club name will then automatically complete as you make entries).</t>
    </r>
  </si>
  <si>
    <t>Enter names of all competitors with Licence numbers on the "Names and Numbers" page (you can cut and paste a complete club list here if you want)</t>
  </si>
  <si>
    <t>Choose tab corresponding to boat type you wish to enter.</t>
  </si>
  <si>
    <t>Enter event number (event name and club should auto-fill).</t>
  </si>
  <si>
    <t>In the event of a composite entry - please edit the club name in the light grey box.</t>
  </si>
  <si>
    <t>Enter competitors names (which all must feature in list in step 3)</t>
  </si>
  <si>
    <t>Once completed  (and saved locally) you should email this spreadsheet to  entries@cofd.co.uk</t>
  </si>
  <si>
    <t>Club name:</t>
  </si>
  <si>
    <t>Club Colours:</t>
  </si>
  <si>
    <t>Address for correspondence:</t>
  </si>
  <si>
    <t>Phone number (mobile preferred):</t>
  </si>
  <si>
    <t xml:space="preserve">     email address :</t>
  </si>
  <si>
    <t>Name of person making this entry:</t>
  </si>
  <si>
    <t>Position in Club:</t>
  </si>
  <si>
    <t>Entry fees due =</t>
  </si>
  <si>
    <t>Declaration</t>
  </si>
  <si>
    <r>
      <t>I certify that all the competitors named are amateur members of this Club, which is affiliated to Scottish Rowing, or of the Club(s) shown against their names, such Clubs being affiliated to …</t>
    </r>
    <r>
      <rPr>
        <i/>
        <sz val="9"/>
        <color indexed="8"/>
        <rFont val="Calibri"/>
        <family val="2"/>
      </rPr>
      <t xml:space="preserve"> (enter other Association name in box on right </t>
    </r>
    <r>
      <rPr>
        <b/>
        <i/>
        <sz val="9"/>
        <color rgb="FF000000"/>
        <rFont val="Calibri"/>
        <family val="2"/>
      </rPr>
      <t>only</t>
    </r>
    <r>
      <rPr>
        <i/>
        <sz val="9"/>
        <color indexed="8"/>
        <rFont val="Calibri"/>
        <family val="2"/>
      </rPr>
      <t xml:space="preserve"> if applicable)</t>
    </r>
    <r>
      <rPr>
        <sz val="11"/>
        <color theme="1"/>
        <rFont val="Calibri"/>
        <family val="2"/>
        <scheme val="minor"/>
      </rPr>
      <t xml:space="preserve">  and are eligible to compete in the events for which they are entered.
The Club(s) further certifies/certify that each competitor will race in a boat which complies in all respects with the SR Water Safety Code.
</t>
    </r>
  </si>
  <si>
    <r>
      <t xml:space="preserve">Scottish Rowing
 </t>
    </r>
    <r>
      <rPr>
        <i/>
        <sz val="11"/>
        <color theme="0" tint="-0.34998626667073579"/>
        <rFont val="Calibri"/>
        <family val="2"/>
        <scheme val="minor"/>
      </rPr>
      <t>(delete or add another association name only if required)</t>
    </r>
  </si>
  <si>
    <r>
      <rPr>
        <b/>
        <sz val="11"/>
        <color indexed="8"/>
        <rFont val="Calibri"/>
        <family val="2"/>
      </rPr>
      <t>Publicity/ photography / data sharing:</t>
    </r>
    <r>
      <rPr>
        <sz val="11"/>
        <color theme="1"/>
        <rFont val="Calibri"/>
        <family val="2"/>
        <scheme val="minor"/>
      </rPr>
      <t xml:space="preserve">
Be aware that the Committee of the Dee will publish names of competitors, their clubs and winners of events on their website.  
Photographs may also be taken during this event and published on the internet.</t>
    </r>
  </si>
  <si>
    <t>Type your name in box to accept:</t>
  </si>
  <si>
    <t>Please enter the date:</t>
  </si>
  <si>
    <t xml:space="preserve">List of competitors for:  </t>
  </si>
  <si>
    <r>
      <t xml:space="preserve">Enter Name (eg John Smith) and Licence number.   Club </t>
    </r>
    <r>
      <rPr>
        <b/>
        <i/>
        <sz val="11"/>
        <color theme="8" tint="-0.249977111117893"/>
        <rFont val="Calibri"/>
        <family val="2"/>
        <scheme val="minor"/>
      </rPr>
      <t>ONLY</t>
    </r>
    <r>
      <rPr>
        <i/>
        <sz val="11"/>
        <color theme="8" tint="-0.249977111117893"/>
        <rFont val="Calibri"/>
        <family val="2"/>
        <scheme val="minor"/>
      </rPr>
      <t xml:space="preserve"> if diffent from entering club</t>
    </r>
  </si>
  <si>
    <t>Name (First Last)</t>
  </si>
  <si>
    <t>Licence Number</t>
  </si>
  <si>
    <t>Enter event number in white box</t>
  </si>
  <si>
    <r>
      <t xml:space="preserve">Name of Competitor
</t>
    </r>
    <r>
      <rPr>
        <sz val="10"/>
        <color theme="1"/>
        <rFont val="Calibri"/>
        <family val="2"/>
        <scheme val="minor"/>
      </rPr>
      <t xml:space="preserve">  </t>
    </r>
    <r>
      <rPr>
        <i/>
        <sz val="10"/>
        <color theme="1"/>
        <rFont val="Calibri"/>
        <family val="2"/>
        <scheme val="minor"/>
      </rPr>
      <t>(First Last)</t>
    </r>
  </si>
  <si>
    <t>Club</t>
  </si>
  <si>
    <t>Bow</t>
  </si>
  <si>
    <t>St</t>
  </si>
  <si>
    <t>Cox</t>
  </si>
  <si>
    <t>Notes</t>
  </si>
  <si>
    <t>Event No</t>
  </si>
  <si>
    <t>Event name</t>
  </si>
  <si>
    <t>Seats</t>
  </si>
  <si>
    <t>minimum event No</t>
  </si>
  <si>
    <t>maximum event No</t>
  </si>
  <si>
    <t>Eights</t>
  </si>
  <si>
    <t>Fours</t>
  </si>
  <si>
    <t>List of competitors for:</t>
  </si>
  <si>
    <t>As Entered</t>
  </si>
  <si>
    <t>Sorted alphabetically</t>
  </si>
  <si>
    <t>Event No:</t>
  </si>
  <si>
    <t>Event</t>
  </si>
  <si>
    <t>Stk</t>
  </si>
  <si>
    <t>Stroke Surname</t>
  </si>
  <si>
    <t>Names for Programme</t>
  </si>
  <si>
    <t>Heads</t>
  </si>
  <si>
    <t>Standard cost</t>
  </si>
  <si>
    <t>Time Only cost</t>
  </si>
  <si>
    <t>?TO entry</t>
  </si>
  <si>
    <t>Entry fee</t>
  </si>
  <si>
    <t xml:space="preserve">Fours </t>
  </si>
  <si>
    <t>First name</t>
  </si>
  <si>
    <t>Last name</t>
  </si>
  <si>
    <t>Event number</t>
  </si>
  <si>
    <t>boat type</t>
  </si>
  <si>
    <t>first name</t>
  </si>
  <si>
    <t>surname</t>
  </si>
  <si>
    <t>sr member number</t>
  </si>
  <si>
    <t>position</t>
  </si>
  <si>
    <t>crew letter</t>
  </si>
  <si>
    <t>base crew letter</t>
  </si>
  <si>
    <t>A</t>
  </si>
  <si>
    <t>C</t>
  </si>
  <si>
    <t>B</t>
  </si>
  <si>
    <t>D</t>
  </si>
  <si>
    <t>E</t>
  </si>
  <si>
    <t>F</t>
  </si>
  <si>
    <t>G</t>
  </si>
  <si>
    <t>H</t>
  </si>
  <si>
    <t>I</t>
  </si>
  <si>
    <t>J</t>
  </si>
  <si>
    <t>K</t>
  </si>
  <si>
    <t>L</t>
  </si>
  <si>
    <t>M</t>
  </si>
  <si>
    <t>N</t>
  </si>
  <si>
    <t>O</t>
  </si>
  <si>
    <t>P</t>
  </si>
  <si>
    <t>Name</t>
  </si>
  <si>
    <t>Primary Club</t>
  </si>
  <si>
    <t>Club (edit if different)</t>
  </si>
  <si>
    <r>
      <rPr>
        <b/>
        <u/>
        <sz val="11"/>
        <color theme="1"/>
        <rFont val="Calibri"/>
        <family val="2"/>
        <scheme val="minor"/>
      </rPr>
      <t>Short</t>
    </r>
    <r>
      <rPr>
        <b/>
        <sz val="11"/>
        <color theme="1"/>
        <rFont val="Calibri"/>
        <family val="2"/>
        <scheme val="minor"/>
      </rPr>
      <t xml:space="preserve"> Club name (eg ABC,  GWC,  St And UBC) :</t>
    </r>
  </si>
  <si>
    <t>crew club</t>
  </si>
  <si>
    <t>crew id</t>
  </si>
  <si>
    <t>Entering club</t>
  </si>
  <si>
    <r>
      <t xml:space="preserve">Name of Sculler
</t>
    </r>
    <r>
      <rPr>
        <sz val="10"/>
        <color theme="1"/>
        <rFont val="Calibri"/>
        <family val="2"/>
        <scheme val="minor"/>
      </rPr>
      <t xml:space="preserve">  </t>
    </r>
    <r>
      <rPr>
        <i/>
        <sz val="10"/>
        <color theme="1"/>
        <rFont val="Calibri"/>
        <family val="2"/>
        <scheme val="minor"/>
      </rPr>
      <t>(First Last)</t>
    </r>
  </si>
  <si>
    <t>Sculler</t>
  </si>
  <si>
    <t>Singles</t>
  </si>
  <si>
    <t>Open J-15  2x</t>
  </si>
  <si>
    <t>Wom J-15  2x</t>
  </si>
  <si>
    <t>Pairs / Doubles</t>
  </si>
  <si>
    <t>Subtotal fees</t>
  </si>
  <si>
    <t>Q</t>
  </si>
  <si>
    <t>R</t>
  </si>
  <si>
    <t>S</t>
  </si>
  <si>
    <t>T</t>
  </si>
  <si>
    <t>Pairs Doubles</t>
  </si>
  <si>
    <t>Notes can be added in yellow box (eg Masters status or boat-sharing)</t>
  </si>
  <si>
    <t>Committee of the Dee     Entry Form for Aberdeen Rowing Events</t>
  </si>
  <si>
    <t>U</t>
  </si>
  <si>
    <t>V</t>
  </si>
  <si>
    <t>W</t>
  </si>
  <si>
    <t>X</t>
  </si>
  <si>
    <t>Y</t>
  </si>
  <si>
    <t>Z</t>
  </si>
  <si>
    <t>D1 Sat</t>
  </si>
  <si>
    <t>Div 2 Sat</t>
  </si>
  <si>
    <t>R2  Eights</t>
  </si>
  <si>
    <t>Masters  Eights</t>
  </si>
  <si>
    <t>Womens Open  Eights</t>
  </si>
  <si>
    <t>Womens Novice  Eights</t>
  </si>
  <si>
    <t>Wom J-18  4x</t>
  </si>
  <si>
    <t>Open J-16  4x</t>
  </si>
  <si>
    <t>Open J-15  4x+</t>
  </si>
  <si>
    <t>Wom J-14  4x+</t>
  </si>
  <si>
    <t>Open J-18  2x</t>
  </si>
  <si>
    <t>Wom J-16  2x</t>
  </si>
  <si>
    <t>Time-only Div 1 (see note 8)</t>
  </si>
  <si>
    <t>4 or 8</t>
  </si>
  <si>
    <t>Open  Eights</t>
  </si>
  <si>
    <t>Novice  Eights</t>
  </si>
  <si>
    <t>Womens R2  Eights</t>
  </si>
  <si>
    <t>Womens Masters  Eights</t>
  </si>
  <si>
    <t>Mixed Open  Eights</t>
  </si>
  <si>
    <t>Open J-18  4x</t>
  </si>
  <si>
    <t>Wom J-16  4x</t>
  </si>
  <si>
    <t>Wom J-15  4x+</t>
  </si>
  <si>
    <t>Open J-14  4x+</t>
  </si>
  <si>
    <t>Wom J-18  2x</t>
  </si>
  <si>
    <t>Open J-16  2x</t>
  </si>
  <si>
    <t>Time-only Div 2 (see note 8)</t>
  </si>
  <si>
    <t>*Enter  info in 'Notes'</t>
  </si>
  <si>
    <t>Saturday  15 Feb 2025  - Events</t>
  </si>
  <si>
    <r>
      <t xml:space="preserve">Entries close at    </t>
    </r>
    <r>
      <rPr>
        <b/>
        <sz val="12"/>
        <color theme="5" tint="-0.499984740745262"/>
        <rFont val="Calibri"/>
        <family val="2"/>
        <scheme val="minor"/>
      </rPr>
      <t>10pm on Wednesday  5th February 2025</t>
    </r>
  </si>
  <si>
    <t>TO event Num Div 1</t>
  </si>
  <si>
    <t>TO event Num Div 2</t>
  </si>
  <si>
    <t>*Enter crew info in yellow 'Notes' box*</t>
  </si>
  <si>
    <r>
      <t xml:space="preserve">For Time Only events enter boat type and status in yellow 'Notes' box.  
eg </t>
    </r>
    <r>
      <rPr>
        <i/>
        <sz val="11"/>
        <color rgb="FFFF0000"/>
        <rFont val="Calibri"/>
        <family val="2"/>
        <scheme val="minor"/>
      </rPr>
      <t>"Open 4x"</t>
    </r>
    <r>
      <rPr>
        <sz val="11"/>
        <color rgb="FFFF0000"/>
        <rFont val="Calibri"/>
        <family val="2"/>
        <scheme val="minor"/>
      </rPr>
      <t xml:space="preserve"> or </t>
    </r>
    <r>
      <rPr>
        <i/>
        <sz val="11"/>
        <color rgb="FFFF0000"/>
        <rFont val="Calibri"/>
        <family val="2"/>
        <scheme val="minor"/>
      </rPr>
      <t>"Beginners 4+"</t>
    </r>
  </si>
  <si>
    <t>Note - no small boats in Time Only event</t>
  </si>
  <si>
    <t>Open J-14  2x</t>
  </si>
  <si>
    <t>Wom J-14  2x</t>
  </si>
  <si>
    <t>Aberdeen HOR (Day 1) - Saturday 15 February 2025 (V2)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</si>
</sst>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31" x14ac:knownFonts="1">
    <font>
      <sz val="11"/>
      <color theme="1"/>
      <name val="Calibri"/>
      <family val="2"/>
      <scheme val="minor"/>
    </font>
    <font>
      <sz val="11"/>
      <color indexed="8"/>
      <name val="Calibri"/>
      <family val="2"/>
    </font>
    <font>
      <i/>
      <sz val="9"/>
      <color indexed="8"/>
      <name val="Calibri"/>
      <family val="2"/>
    </font>
    <font>
      <b/>
      <sz val="11"/>
      <color indexed="8"/>
      <name val="Calibri"/>
      <family val="2"/>
    </font>
    <font>
      <b/>
      <sz val="11"/>
      <color theme="1"/>
      <name val="Calibri"/>
      <family val="2"/>
      <scheme val="minor"/>
    </font>
    <font>
      <b/>
      <sz val="10"/>
      <color theme="1"/>
      <name val="Calibri"/>
      <family val="2"/>
      <scheme val="minor"/>
    </font>
    <font>
      <sz val="10"/>
      <color theme="1"/>
      <name val="Calibri"/>
      <family val="2"/>
      <scheme val="minor"/>
    </font>
    <font>
      <sz val="14"/>
      <color theme="1"/>
      <name val="Calibri"/>
      <family val="2"/>
      <scheme val="minor"/>
    </font>
    <font>
      <sz val="12"/>
      <color theme="1"/>
      <name val="Calibri"/>
      <family val="2"/>
      <scheme val="minor"/>
    </font>
    <font>
      <b/>
      <sz val="14"/>
      <color theme="1"/>
      <name val="Calibri"/>
      <family val="2"/>
      <scheme val="minor"/>
    </font>
    <font>
      <b/>
      <sz val="16"/>
      <color theme="1"/>
      <name val="Calibri"/>
      <family val="2"/>
      <scheme val="minor"/>
    </font>
    <font>
      <b/>
      <sz val="12"/>
      <color theme="1"/>
      <name val="Calibri"/>
      <family val="2"/>
      <scheme val="minor"/>
    </font>
    <font>
      <b/>
      <i/>
      <sz val="9"/>
      <color rgb="FF000000"/>
      <name val="Calibri"/>
      <family val="2"/>
    </font>
    <font>
      <sz val="8"/>
      <name val="Calibri"/>
      <family val="2"/>
      <scheme val="minor"/>
    </font>
    <font>
      <i/>
      <sz val="11"/>
      <color theme="0" tint="-0.34998626667073579"/>
      <name val="Calibri"/>
      <family val="2"/>
      <scheme val="minor"/>
    </font>
    <font>
      <i/>
      <sz val="11"/>
      <color theme="8" tint="-0.249977111117893"/>
      <name val="Calibri"/>
      <family val="2"/>
      <scheme val="minor"/>
    </font>
    <font>
      <b/>
      <i/>
      <sz val="11"/>
      <color theme="8" tint="-0.249977111117893"/>
      <name val="Calibri"/>
      <family val="2"/>
      <scheme val="minor"/>
    </font>
    <font>
      <b/>
      <sz val="11"/>
      <color theme="5" tint="-0.249977111117893"/>
      <name val="Calibri"/>
      <family val="2"/>
      <scheme val="minor"/>
    </font>
    <font>
      <b/>
      <i/>
      <sz val="11"/>
      <color rgb="FFFF0000"/>
      <name val="Calibri"/>
      <family val="2"/>
      <scheme val="minor"/>
    </font>
    <font>
      <i/>
      <sz val="10"/>
      <color theme="1"/>
      <name val="Calibri"/>
      <family val="2"/>
      <scheme val="minor"/>
    </font>
    <font>
      <sz val="11"/>
      <color theme="1"/>
      <name val="Calibri"/>
      <family val="2"/>
      <scheme val="minor"/>
    </font>
    <font>
      <b/>
      <sz val="12"/>
      <color theme="5" tint="-0.499984740745262"/>
      <name val="Calibri"/>
      <family val="2"/>
      <scheme val="minor"/>
    </font>
    <font>
      <b/>
      <sz val="12"/>
      <color theme="5" tint="-0.249977111117893"/>
      <name val="Calibri"/>
      <family val="2"/>
      <scheme val="minor"/>
    </font>
    <font>
      <sz val="11"/>
      <color rgb="FFFF0000"/>
      <name val="Calibri"/>
      <family val="2"/>
      <scheme val="minor"/>
    </font>
    <font>
      <b/>
      <u/>
      <sz val="11"/>
      <color theme="1"/>
      <name val="Calibri"/>
      <family val="2"/>
      <scheme val="minor"/>
    </font>
    <font>
      <sz val="11"/>
      <name val="Calibri"/>
      <family val="2"/>
      <scheme val="minor"/>
    </font>
    <font>
      <b/>
      <sz val="11"/>
      <name val="Calibri"/>
      <family val="2"/>
      <scheme val="minor"/>
    </font>
    <font>
      <b/>
      <sz val="10"/>
      <color theme="5" tint="-0.249977111117893"/>
      <name val="Calibri"/>
      <family val="2"/>
      <scheme val="minor"/>
    </font>
    <font>
      <sz val="10"/>
      <color theme="1"/>
      <name val="Arial"/>
      <family val="2"/>
    </font>
    <font>
      <i/>
      <sz val="11"/>
      <color rgb="FFFF0000"/>
      <name val="Calibri"/>
      <family val="2"/>
      <scheme val="minor"/>
    </font>
    <font>
      <sz val="10"/>
      <color theme="8" tint="-0.499984740745262"/>
      <name val="Calibri"/>
      <family val="2"/>
      <scheme val="minor"/>
    </font>
  </fonts>
  <fills count="8">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rgb="FFFFFF00"/>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right style="thin">
        <color indexed="64"/>
      </right>
      <top style="medium">
        <color indexed="64"/>
      </top>
      <bottom/>
      <diagonal/>
    </border>
    <border>
      <left/>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thin">
        <color indexed="64"/>
      </bottom>
      <diagonal/>
    </border>
  </borders>
  <cellStyleXfs count="2">
    <xf numFmtId="0" fontId="0" fillId="0" borderId="0"/>
    <xf numFmtId="44" fontId="20" fillId="0" borderId="0" applyFont="0" applyFill="0" applyBorder="0" applyAlignment="0" applyProtection="0"/>
  </cellStyleXfs>
  <cellXfs count="130">
    <xf numFmtId="0" fontId="0" fillId="0" borderId="0" xfId="0"/>
    <xf numFmtId="0" fontId="0" fillId="0" borderId="0" xfId="0" applyAlignment="1">
      <alignment horizontal="center"/>
    </xf>
    <xf numFmtId="0" fontId="6" fillId="3" borderId="0" xfId="0" applyFont="1" applyFill="1" applyAlignment="1" applyProtection="1">
      <alignment vertical="center" wrapText="1"/>
      <protection locked="0"/>
    </xf>
    <xf numFmtId="0" fontId="0" fillId="3" borderId="0" xfId="0" applyFill="1" applyAlignment="1">
      <alignment vertical="top"/>
    </xf>
    <xf numFmtId="0" fontId="0" fillId="0" borderId="0" xfId="0" applyAlignment="1">
      <alignment vertical="top"/>
    </xf>
    <xf numFmtId="0" fontId="9" fillId="0" borderId="0" xfId="0" applyFont="1" applyAlignment="1">
      <alignment vertical="top"/>
    </xf>
    <xf numFmtId="0" fontId="10" fillId="0" borderId="0" xfId="0" applyFont="1" applyAlignment="1">
      <alignment vertical="top"/>
    </xf>
    <xf numFmtId="0" fontId="9" fillId="3" borderId="2" xfId="0" applyFont="1" applyFill="1" applyBorder="1" applyAlignment="1">
      <alignment vertical="top"/>
    </xf>
    <xf numFmtId="0" fontId="9" fillId="3" borderId="3" xfId="0" applyFont="1" applyFill="1" applyBorder="1" applyAlignment="1">
      <alignment vertical="top"/>
    </xf>
    <xf numFmtId="0" fontId="0" fillId="3" borderId="4" xfId="0" applyFill="1" applyBorder="1" applyAlignment="1">
      <alignment vertical="top"/>
    </xf>
    <xf numFmtId="0" fontId="8" fillId="3" borderId="5" xfId="0" applyFont="1" applyFill="1" applyBorder="1" applyAlignment="1">
      <alignment horizontal="center" vertical="top" wrapText="1"/>
    </xf>
    <xf numFmtId="0" fontId="0" fillId="3" borderId="5" xfId="0" applyFill="1" applyBorder="1" applyAlignment="1">
      <alignment horizontal="center" vertical="top"/>
    </xf>
    <xf numFmtId="0" fontId="0" fillId="3" borderId="6" xfId="0" applyFill="1" applyBorder="1" applyAlignment="1">
      <alignment vertical="top"/>
    </xf>
    <xf numFmtId="0" fontId="0" fillId="3" borderId="7" xfId="0" applyFill="1" applyBorder="1" applyAlignment="1">
      <alignment vertical="top"/>
    </xf>
    <xf numFmtId="0" fontId="8" fillId="3" borderId="8" xfId="0" applyFont="1" applyFill="1" applyBorder="1" applyAlignment="1">
      <alignment vertical="top" wrapText="1"/>
    </xf>
    <xf numFmtId="0" fontId="8" fillId="3" borderId="0" xfId="0" applyFont="1" applyFill="1" applyAlignment="1">
      <alignment vertical="top" wrapText="1"/>
    </xf>
    <xf numFmtId="0" fontId="4" fillId="3" borderId="0" xfId="0" applyFont="1" applyFill="1" applyAlignment="1">
      <alignment vertical="top"/>
    </xf>
    <xf numFmtId="0" fontId="0" fillId="3" borderId="5" xfId="0" applyFill="1" applyBorder="1" applyAlignment="1">
      <alignment vertical="top"/>
    </xf>
    <xf numFmtId="0" fontId="7" fillId="0" borderId="0" xfId="0" applyFont="1" applyAlignment="1">
      <alignment vertical="top"/>
    </xf>
    <xf numFmtId="0" fontId="6" fillId="0" borderId="0" xfId="0" applyFont="1" applyAlignment="1" applyProtection="1">
      <alignment horizontal="center" vertical="center" wrapText="1"/>
      <protection locked="0"/>
    </xf>
    <xf numFmtId="0" fontId="6" fillId="0" borderId="0" xfId="0" applyFont="1" applyAlignment="1" applyProtection="1">
      <alignment vertical="center" wrapText="1"/>
      <protection locked="0"/>
    </xf>
    <xf numFmtId="0" fontId="6" fillId="2" borderId="0" xfId="0" applyFont="1" applyFill="1" applyAlignment="1" applyProtection="1">
      <alignment horizontal="center" vertical="top" wrapText="1"/>
      <protection locked="0"/>
    </xf>
    <xf numFmtId="0" fontId="6" fillId="2" borderId="0" xfId="0" applyFont="1" applyFill="1" applyAlignment="1" applyProtection="1">
      <alignment vertical="top" wrapText="1"/>
      <protection locked="0"/>
    </xf>
    <xf numFmtId="0" fontId="6" fillId="0" borderId="0" xfId="0" applyFont="1" applyAlignment="1" applyProtection="1">
      <alignment vertical="top" wrapText="1"/>
      <protection locked="0"/>
    </xf>
    <xf numFmtId="0" fontId="6" fillId="0" borderId="1" xfId="0" applyFont="1" applyBorder="1" applyAlignment="1" applyProtection="1">
      <alignment vertical="top" wrapText="1"/>
      <protection locked="0"/>
    </xf>
    <xf numFmtId="0" fontId="6" fillId="0" borderId="0" xfId="0" applyFont="1" applyAlignment="1" applyProtection="1">
      <alignment horizontal="center" vertical="top" wrapText="1"/>
      <protection locked="0"/>
    </xf>
    <xf numFmtId="0" fontId="6" fillId="2" borderId="0" xfId="0" applyFont="1" applyFill="1" applyAlignment="1" applyProtection="1">
      <alignment horizontal="center" vertical="center" wrapText="1"/>
      <protection locked="0"/>
    </xf>
    <xf numFmtId="0" fontId="6" fillId="2" borderId="0" xfId="0" applyFont="1" applyFill="1" applyAlignment="1" applyProtection="1">
      <alignment vertical="center" wrapText="1"/>
      <protection locked="0"/>
    </xf>
    <xf numFmtId="0" fontId="6" fillId="0" borderId="1" xfId="0" applyFont="1" applyBorder="1" applyAlignment="1" applyProtection="1">
      <alignment vertical="center" wrapText="1"/>
      <protection locked="0"/>
    </xf>
    <xf numFmtId="0" fontId="4" fillId="3" borderId="0" xfId="0" applyFont="1" applyFill="1" applyAlignment="1">
      <alignment horizontal="right" vertical="center"/>
    </xf>
    <xf numFmtId="0" fontId="0" fillId="0" borderId="9" xfId="0" applyBorder="1" applyAlignment="1" applyProtection="1">
      <alignment vertical="center" wrapText="1"/>
      <protection locked="0"/>
    </xf>
    <xf numFmtId="0" fontId="0" fillId="0" borderId="10" xfId="0" applyBorder="1" applyAlignment="1" applyProtection="1">
      <alignment vertical="center" wrapText="1"/>
      <protection locked="0"/>
    </xf>
    <xf numFmtId="0" fontId="0" fillId="0" borderId="1" xfId="0" applyBorder="1" applyAlignment="1" applyProtection="1">
      <alignment vertical="center" wrapText="1"/>
      <protection locked="0"/>
    </xf>
    <xf numFmtId="0" fontId="4" fillId="3" borderId="7" xfId="0" applyFont="1" applyFill="1" applyBorder="1" applyAlignment="1">
      <alignment horizontal="right" vertical="center"/>
    </xf>
    <xf numFmtId="0" fontId="6" fillId="2" borderId="0" xfId="0" applyFont="1" applyFill="1" applyAlignment="1">
      <alignment horizontal="center" vertical="top" wrapText="1"/>
    </xf>
    <xf numFmtId="0" fontId="6" fillId="2" borderId="0" xfId="0" applyFont="1" applyFill="1" applyAlignment="1">
      <alignment vertical="top" wrapText="1"/>
    </xf>
    <xf numFmtId="0" fontId="6" fillId="0" borderId="0" xfId="0" applyFont="1" applyAlignment="1">
      <alignment vertical="top" wrapText="1"/>
    </xf>
    <xf numFmtId="0" fontId="0" fillId="0" borderId="0" xfId="0" applyAlignment="1">
      <alignment wrapText="1"/>
    </xf>
    <xf numFmtId="0" fontId="4" fillId="0" borderId="0" xfId="0" applyFont="1" applyAlignment="1">
      <alignment horizontal="left"/>
    </xf>
    <xf numFmtId="0" fontId="4" fillId="0" borderId="0" xfId="0" applyFont="1"/>
    <xf numFmtId="0" fontId="4" fillId="0" borderId="0" xfId="0" applyFont="1" applyAlignment="1">
      <alignment wrapText="1"/>
    </xf>
    <xf numFmtId="0" fontId="6" fillId="2" borderId="0" xfId="0" applyFont="1" applyFill="1" applyAlignment="1">
      <alignment horizontal="center" vertical="center" wrapText="1"/>
    </xf>
    <xf numFmtId="0" fontId="6" fillId="2" borderId="0" xfId="0" applyFont="1" applyFill="1" applyAlignment="1">
      <alignment vertical="center" wrapText="1"/>
    </xf>
    <xf numFmtId="0" fontId="4" fillId="0" borderId="0" xfId="0" applyFont="1" applyAlignment="1">
      <alignment horizontal="center"/>
    </xf>
    <xf numFmtId="0" fontId="0" fillId="0" borderId="12" xfId="0" applyBorder="1" applyAlignment="1" applyProtection="1">
      <alignment vertical="top" wrapText="1"/>
      <protection locked="0"/>
    </xf>
    <xf numFmtId="0" fontId="4" fillId="0" borderId="0" xfId="0" applyFont="1" applyAlignment="1">
      <alignment vertical="center"/>
    </xf>
    <xf numFmtId="0" fontId="0" fillId="0" borderId="0" xfId="0" applyAlignment="1">
      <alignment vertical="center"/>
    </xf>
    <xf numFmtId="0" fontId="17" fillId="0" borderId="0" xfId="0" applyFont="1"/>
    <xf numFmtId="0" fontId="4" fillId="0" borderId="1" xfId="0" applyFont="1" applyBorder="1"/>
    <xf numFmtId="0" fontId="0" fillId="0" borderId="1" xfId="0" applyBorder="1"/>
    <xf numFmtId="0" fontId="18" fillId="0" borderId="0" xfId="0" applyFont="1"/>
    <xf numFmtId="0" fontId="6" fillId="5" borderId="1" xfId="0" applyFont="1" applyFill="1" applyBorder="1" applyAlignment="1">
      <alignment vertical="top"/>
    </xf>
    <xf numFmtId="0" fontId="0" fillId="6" borderId="0" xfId="0" applyFill="1" applyAlignment="1">
      <alignment vertical="center"/>
    </xf>
    <xf numFmtId="0" fontId="17" fillId="0" borderId="0" xfId="0" applyFont="1" applyAlignment="1">
      <alignment vertical="center"/>
    </xf>
    <xf numFmtId="0" fontId="15" fillId="0" borderId="0" xfId="0" applyFont="1" applyAlignment="1">
      <alignment vertical="center"/>
    </xf>
    <xf numFmtId="0" fontId="0" fillId="0" borderId="1" xfId="0" applyBorder="1" applyAlignment="1" applyProtection="1">
      <alignment vertical="center"/>
      <protection locked="0"/>
    </xf>
    <xf numFmtId="0" fontId="0" fillId="0" borderId="0" xfId="0" applyAlignment="1">
      <alignment horizontal="right" vertical="center"/>
    </xf>
    <xf numFmtId="0" fontId="4" fillId="0" borderId="18" xfId="0" applyFont="1" applyBorder="1" applyAlignment="1">
      <alignment vertical="center"/>
    </xf>
    <xf numFmtId="0" fontId="4" fillId="0" borderId="19" xfId="0" applyFont="1" applyBorder="1" applyAlignment="1">
      <alignment vertical="center"/>
    </xf>
    <xf numFmtId="0" fontId="4" fillId="0" borderId="20" xfId="0" applyFont="1" applyBorder="1" applyAlignment="1">
      <alignment vertical="center"/>
    </xf>
    <xf numFmtId="0" fontId="11" fillId="0" borderId="1" xfId="0" applyFont="1" applyBorder="1" applyAlignment="1" applyProtection="1">
      <alignment horizontal="center" vertical="center" wrapText="1"/>
      <protection locked="0"/>
    </xf>
    <xf numFmtId="44" fontId="0" fillId="0" borderId="0" xfId="1" applyFont="1"/>
    <xf numFmtId="44" fontId="4" fillId="0" borderId="0" xfId="1" applyFont="1"/>
    <xf numFmtId="0" fontId="0" fillId="3" borderId="0" xfId="0" applyFill="1" applyAlignment="1">
      <alignment vertical="center"/>
    </xf>
    <xf numFmtId="44" fontId="11" fillId="4" borderId="0" xfId="0" applyNumberFormat="1" applyFont="1" applyFill="1" applyAlignment="1">
      <alignment vertical="center"/>
    </xf>
    <xf numFmtId="0" fontId="6" fillId="0" borderId="0" xfId="0" applyFont="1" applyAlignment="1">
      <alignment vertical="center" wrapText="1"/>
    </xf>
    <xf numFmtId="0" fontId="5" fillId="0" borderId="0" xfId="0" applyFont="1" applyAlignment="1">
      <alignment horizontal="center" vertical="center" wrapText="1"/>
    </xf>
    <xf numFmtId="0" fontId="5" fillId="0" borderId="0" xfId="0" applyFont="1" applyAlignment="1">
      <alignment vertical="center" wrapText="1"/>
    </xf>
    <xf numFmtId="0" fontId="4" fillId="0" borderId="0" xfId="0" applyFont="1" applyAlignment="1">
      <alignment horizontal="center" vertical="center"/>
    </xf>
    <xf numFmtId="0" fontId="4" fillId="0" borderId="0" xfId="0" applyFont="1" applyAlignment="1">
      <alignment horizontal="left" vertical="center"/>
    </xf>
    <xf numFmtId="0" fontId="0" fillId="0" borderId="0" xfId="0" applyAlignment="1">
      <alignment horizontal="center" vertical="center"/>
    </xf>
    <xf numFmtId="0" fontId="4" fillId="0" borderId="0" xfId="0" applyFont="1" applyAlignment="1">
      <alignment horizontal="left" vertical="center" wrapText="1"/>
    </xf>
    <xf numFmtId="44" fontId="4" fillId="0" borderId="0" xfId="1" applyFont="1" applyAlignment="1">
      <alignment horizontal="left" vertical="center"/>
    </xf>
    <xf numFmtId="0" fontId="0" fillId="0" borderId="0" xfId="0" applyAlignment="1">
      <alignment vertical="center" wrapText="1"/>
    </xf>
    <xf numFmtId="44" fontId="0" fillId="0" borderId="0" xfId="1" applyFont="1" applyAlignment="1">
      <alignment vertical="center"/>
    </xf>
    <xf numFmtId="0" fontId="4" fillId="0" borderId="0" xfId="0" applyFont="1" applyAlignment="1">
      <alignment vertical="center" wrapText="1"/>
    </xf>
    <xf numFmtId="44" fontId="4" fillId="0" borderId="0" xfId="1" applyFont="1" applyAlignment="1">
      <alignment vertical="center"/>
    </xf>
    <xf numFmtId="0" fontId="6" fillId="0" borderId="0" xfId="0" applyFont="1" applyAlignment="1">
      <alignment horizontal="center" vertical="top" wrapText="1"/>
    </xf>
    <xf numFmtId="0" fontId="22" fillId="3" borderId="0" xfId="0" applyFont="1" applyFill="1" applyAlignment="1">
      <alignment vertical="center"/>
    </xf>
    <xf numFmtId="0" fontId="6" fillId="0" borderId="0" xfId="0" applyFont="1" applyAlignment="1">
      <alignment horizontal="center" vertical="center" wrapText="1"/>
    </xf>
    <xf numFmtId="44" fontId="4" fillId="0" borderId="0" xfId="1" applyFont="1" applyAlignment="1">
      <alignment horizontal="center" vertical="center"/>
    </xf>
    <xf numFmtId="44" fontId="0" fillId="0" borderId="0" xfId="1" applyFont="1" applyAlignment="1">
      <alignment horizontal="center" vertical="center"/>
    </xf>
    <xf numFmtId="44" fontId="0" fillId="0" borderId="0" xfId="1" applyFont="1" applyAlignment="1">
      <alignment horizontal="center"/>
    </xf>
    <xf numFmtId="0" fontId="4" fillId="0" borderId="1" xfId="0" applyFont="1" applyBorder="1" applyAlignment="1">
      <alignment horizontal="center"/>
    </xf>
    <xf numFmtId="0" fontId="0" fillId="0" borderId="1" xfId="0" applyBorder="1" applyAlignment="1">
      <alignment horizontal="center"/>
    </xf>
    <xf numFmtId="0" fontId="9" fillId="0" borderId="1" xfId="0" applyFont="1" applyBorder="1" applyAlignment="1" applyProtection="1">
      <alignment horizontal="center" vertical="center" wrapText="1"/>
      <protection locked="0"/>
    </xf>
    <xf numFmtId="0" fontId="5" fillId="2" borderId="0" xfId="0" applyFont="1" applyFill="1" applyAlignment="1">
      <alignment horizontal="center" vertical="center" wrapText="1"/>
    </xf>
    <xf numFmtId="0" fontId="6" fillId="0" borderId="1" xfId="0" applyFont="1" applyBorder="1" applyAlignment="1">
      <alignment vertical="center" wrapText="1"/>
    </xf>
    <xf numFmtId="0" fontId="5" fillId="0" borderId="0" xfId="0" applyFont="1" applyAlignment="1">
      <alignment vertical="top" wrapText="1"/>
    </xf>
    <xf numFmtId="0" fontId="6" fillId="3" borderId="0" xfId="0" applyFont="1" applyFill="1" applyAlignment="1" applyProtection="1">
      <alignment vertical="top" wrapText="1"/>
      <protection locked="0"/>
    </xf>
    <xf numFmtId="0" fontId="6" fillId="0" borderId="1" xfId="0" applyFont="1" applyBorder="1" applyAlignment="1">
      <alignment vertical="top" wrapText="1"/>
    </xf>
    <xf numFmtId="0" fontId="9" fillId="7" borderId="0" xfId="0" applyFont="1" applyFill="1"/>
    <xf numFmtId="0" fontId="9" fillId="7" borderId="0" xfId="0" applyFont="1" applyFill="1" applyAlignment="1">
      <alignment vertical="center"/>
    </xf>
    <xf numFmtId="0" fontId="25" fillId="0" borderId="0" xfId="0" applyFont="1" applyAlignment="1">
      <alignment horizontal="center"/>
    </xf>
    <xf numFmtId="0" fontId="25" fillId="0" borderId="0" xfId="0" applyFont="1"/>
    <xf numFmtId="0" fontId="26" fillId="0" borderId="0" xfId="0" applyFont="1" applyAlignment="1">
      <alignment horizontal="center"/>
    </xf>
    <xf numFmtId="0" fontId="26" fillId="0" borderId="0" xfId="0" applyFont="1"/>
    <xf numFmtId="0" fontId="26" fillId="0" borderId="0" xfId="0" applyFont="1" applyAlignment="1">
      <alignment horizontal="left"/>
    </xf>
    <xf numFmtId="0" fontId="22" fillId="0" borderId="0" xfId="0" applyFont="1" applyAlignment="1">
      <alignment vertical="top"/>
    </xf>
    <xf numFmtId="0" fontId="28" fillId="0" borderId="0" xfId="0" applyFont="1" applyAlignment="1">
      <alignment horizontal="left" vertical="center" indent="6"/>
    </xf>
    <xf numFmtId="0" fontId="28" fillId="0" borderId="0" xfId="0" applyFont="1" applyAlignment="1">
      <alignment horizontal="left" vertical="center"/>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49" fontId="0" fillId="0" borderId="11" xfId="0" applyNumberFormat="1" applyBorder="1" applyAlignment="1" applyProtection="1">
      <alignment vertical="center" wrapText="1"/>
      <protection locked="0"/>
    </xf>
    <xf numFmtId="49" fontId="0" fillId="0" borderId="14" xfId="0" applyNumberFormat="1" applyBorder="1" applyAlignment="1" applyProtection="1">
      <alignment vertical="center" wrapText="1"/>
      <protection locked="0"/>
    </xf>
    <xf numFmtId="49" fontId="0" fillId="0" borderId="13" xfId="0" applyNumberFormat="1" applyBorder="1" applyAlignment="1" applyProtection="1">
      <alignment vertical="center" wrapText="1"/>
      <protection locked="0"/>
    </xf>
    <xf numFmtId="0" fontId="0" fillId="0" borderId="0" xfId="0" applyAlignment="1">
      <alignment horizontal="center" vertical="center" wrapText="1"/>
    </xf>
    <xf numFmtId="0" fontId="0" fillId="0" borderId="1" xfId="0" applyBorder="1" applyAlignment="1">
      <alignment horizontal="center" vertical="center"/>
    </xf>
    <xf numFmtId="0" fontId="0" fillId="0" borderId="1" xfId="0" applyBorder="1" applyAlignment="1">
      <alignment vertical="center"/>
    </xf>
    <xf numFmtId="0" fontId="5" fillId="2" borderId="0" xfId="0" applyFont="1" applyFill="1" applyAlignment="1">
      <alignment vertical="center" wrapText="1"/>
    </xf>
    <xf numFmtId="0" fontId="0" fillId="0" borderId="1" xfId="0" applyBorder="1" applyAlignment="1">
      <alignment vertical="center" wrapText="1"/>
    </xf>
    <xf numFmtId="0" fontId="11" fillId="2" borderId="0" xfId="0" applyFont="1" applyFill="1" applyAlignment="1">
      <alignment vertical="center" wrapText="1"/>
    </xf>
    <xf numFmtId="0" fontId="23" fillId="0" borderId="0" xfId="0" applyFont="1"/>
    <xf numFmtId="0" fontId="23" fillId="0" borderId="1" xfId="0" applyFont="1" applyBorder="1" applyAlignment="1">
      <alignment vertical="center" wrapText="1"/>
    </xf>
    <xf numFmtId="0" fontId="30" fillId="0" borderId="1" xfId="0" applyFont="1" applyBorder="1"/>
    <xf numFmtId="0" fontId="0" fillId="3" borderId="5" xfId="0" applyFill="1" applyBorder="1" applyAlignment="1">
      <alignment horizontal="left" vertical="top" wrapText="1"/>
    </xf>
    <xf numFmtId="0" fontId="0" fillId="3" borderId="0" xfId="0" applyFill="1" applyAlignment="1">
      <alignment horizontal="left" vertical="top" wrapText="1"/>
    </xf>
    <xf numFmtId="0" fontId="0" fillId="3" borderId="15" xfId="0" applyFill="1" applyBorder="1" applyAlignment="1">
      <alignment horizontal="left" vertical="top" wrapText="1"/>
    </xf>
    <xf numFmtId="0" fontId="8" fillId="3" borderId="0" xfId="0" applyFont="1" applyFill="1" applyAlignment="1">
      <alignment horizontal="left" vertical="top" wrapText="1"/>
    </xf>
    <xf numFmtId="0" fontId="8" fillId="3" borderId="15" xfId="0" applyFont="1" applyFill="1" applyBorder="1" applyAlignment="1">
      <alignment horizontal="left" vertical="top" wrapText="1"/>
    </xf>
    <xf numFmtId="0" fontId="0" fillId="3" borderId="2" xfId="0" applyFill="1" applyBorder="1" applyAlignment="1">
      <alignment horizontal="left" vertical="top" wrapText="1"/>
    </xf>
    <xf numFmtId="0" fontId="0" fillId="3" borderId="3" xfId="0" applyFill="1" applyBorder="1" applyAlignment="1">
      <alignment horizontal="left" vertical="top" wrapText="1"/>
    </xf>
    <xf numFmtId="0" fontId="0" fillId="3" borderId="16" xfId="0" applyFill="1" applyBorder="1" applyAlignment="1">
      <alignment horizontal="left" vertical="top" wrapText="1"/>
    </xf>
    <xf numFmtId="0" fontId="11" fillId="3" borderId="0" xfId="0" applyFont="1" applyFill="1" applyAlignment="1">
      <alignment horizontal="left" vertical="top" wrapText="1"/>
    </xf>
    <xf numFmtId="0" fontId="11" fillId="3" borderId="15" xfId="0" applyFont="1" applyFill="1" applyBorder="1" applyAlignment="1">
      <alignment horizontal="left" vertical="top" wrapText="1"/>
    </xf>
    <xf numFmtId="0" fontId="4" fillId="3" borderId="0" xfId="0" applyFont="1" applyFill="1" applyAlignment="1">
      <alignment horizontal="right" vertical="center"/>
    </xf>
    <xf numFmtId="0" fontId="4" fillId="3" borderId="15" xfId="0" applyFont="1" applyFill="1" applyBorder="1" applyAlignment="1">
      <alignment horizontal="right" vertical="center"/>
    </xf>
    <xf numFmtId="0" fontId="6" fillId="4" borderId="17" xfId="0" applyFont="1" applyFill="1" applyBorder="1" applyAlignment="1" applyProtection="1">
      <alignment horizontal="left" vertical="top" wrapText="1"/>
      <protection locked="0"/>
    </xf>
    <xf numFmtId="0" fontId="27" fillId="0" borderId="0" xfId="0" applyFont="1" applyAlignment="1">
      <alignment horizontal="center" vertical="center" wrapText="1"/>
    </xf>
    <xf numFmtId="0" fontId="4" fillId="0" borderId="21" xfId="0" applyFont="1" applyBorder="1" applyAlignment="1">
      <alignment horizontal="center" vertical="center"/>
    </xf>
  </cellXfs>
  <cellStyles count="2">
    <cellStyle name="Currency" xfId="1" builtinId="4"/>
    <cellStyle name="Normal" xfId="0" builtinId="0"/>
  </cellStyles>
  <dxfs count="136">
    <dxf>
      <font>
        <b/>
        <i val="0"/>
        <color theme="5" tint="-0.499984740745262"/>
      </font>
    </dxf>
    <dxf>
      <font>
        <b/>
        <i val="0"/>
        <color theme="5" tint="-0.499984740745262"/>
      </font>
    </dxf>
    <dxf>
      <font>
        <b/>
        <i val="0"/>
        <color theme="5" tint="-0.499984740745262"/>
      </font>
    </dxf>
    <dxf>
      <font>
        <b/>
        <i val="0"/>
        <color theme="5" tint="-0.499984740745262"/>
      </font>
    </dxf>
    <dxf>
      <font>
        <b/>
        <i val="0"/>
        <color theme="5" tint="-0.499984740745262"/>
      </font>
    </dxf>
    <dxf>
      <font>
        <b/>
        <i val="0"/>
        <color theme="5" tint="-0.499984740745262"/>
      </font>
    </dxf>
    <dxf>
      <font>
        <b/>
        <i val="0"/>
        <color theme="5" tint="-0.499984740745262"/>
      </font>
    </dxf>
    <dxf>
      <font>
        <b/>
        <i val="0"/>
        <color theme="5" tint="-0.499984740745262"/>
      </font>
    </dxf>
    <dxf>
      <font>
        <b/>
        <i val="0"/>
        <color theme="5" tint="-0.499984740745262"/>
      </font>
    </dxf>
    <dxf>
      <font>
        <b/>
        <i val="0"/>
        <color theme="5" tint="-0.499984740745262"/>
      </font>
    </dxf>
    <dxf>
      <font>
        <b/>
        <i val="0"/>
        <color theme="5" tint="-0.499984740745262"/>
      </font>
    </dxf>
    <dxf>
      <font>
        <b/>
        <i val="0"/>
        <color theme="5" tint="-0.499984740745262"/>
      </font>
    </dxf>
    <dxf>
      <font>
        <b/>
        <i val="0"/>
        <color theme="5" tint="-0.499984740745262"/>
      </font>
    </dxf>
    <dxf>
      <font>
        <b/>
        <i val="0"/>
        <strike val="0"/>
        <color theme="5" tint="-0.499984740745262"/>
      </font>
    </dxf>
    <dxf>
      <font>
        <b/>
        <i val="0"/>
        <strike val="0"/>
        <color theme="5" tint="-0.499984740745262"/>
      </font>
    </dxf>
    <dxf>
      <font>
        <b/>
        <i val="0"/>
        <strike val="0"/>
        <color theme="5" tint="-0.499984740745262"/>
      </font>
    </dxf>
    <dxf>
      <font>
        <b/>
        <i val="0"/>
        <strike val="0"/>
        <color theme="5" tint="-0.499984740745262"/>
      </font>
    </dxf>
    <dxf>
      <font>
        <b/>
        <i val="0"/>
        <strike val="0"/>
        <color theme="5" tint="-0.499984740745262"/>
      </font>
    </dxf>
    <dxf>
      <font>
        <b/>
        <i val="0"/>
        <strike val="0"/>
        <color theme="5" tint="-0.499984740745262"/>
      </font>
    </dxf>
    <dxf>
      <font>
        <b/>
        <i val="0"/>
        <strike val="0"/>
        <color theme="5" tint="-0.499984740745262"/>
      </font>
    </dxf>
    <dxf>
      <font>
        <b/>
        <i val="0"/>
        <strike val="0"/>
        <color theme="5" tint="-0.499984740745262"/>
      </font>
    </dxf>
    <dxf>
      <font>
        <b/>
        <i val="0"/>
        <strike val="0"/>
        <color theme="5" tint="-0.499984740745262"/>
      </font>
    </dxf>
    <dxf>
      <font>
        <b/>
        <i val="0"/>
        <strike val="0"/>
        <color theme="5" tint="-0.499984740745262"/>
      </font>
    </dxf>
    <dxf>
      <font>
        <b/>
        <i val="0"/>
        <strike val="0"/>
        <color theme="5" tint="-0.499984740745262"/>
      </font>
    </dxf>
    <dxf>
      <font>
        <b/>
        <i val="0"/>
        <strike val="0"/>
        <color theme="5" tint="-0.499984740745262"/>
      </font>
    </dxf>
    <dxf>
      <font>
        <b/>
        <i val="0"/>
        <strike val="0"/>
        <color theme="5" tint="-0.499984740745262"/>
      </font>
    </dxf>
    <dxf>
      <font>
        <b/>
        <i val="0"/>
        <color theme="5" tint="-0.499984740745262"/>
      </font>
    </dxf>
    <dxf>
      <font>
        <b/>
        <i val="0"/>
        <color theme="5" tint="-0.499984740745262"/>
      </font>
    </dxf>
    <dxf>
      <font>
        <b/>
        <i val="0"/>
        <color theme="5" tint="-0.499984740745262"/>
      </font>
    </dxf>
    <dxf>
      <font>
        <b/>
        <i val="0"/>
        <color theme="5" tint="-0.499984740745262"/>
      </font>
    </dxf>
    <dxf>
      <font>
        <b/>
        <i val="0"/>
        <color theme="5" tint="-0.499984740745262"/>
      </font>
    </dxf>
    <dxf>
      <font>
        <b/>
        <i val="0"/>
        <color theme="5" tint="-0.499984740745262"/>
      </font>
    </dxf>
    <dxf>
      <font>
        <b/>
        <i val="0"/>
        <color theme="5" tint="-0.499984740745262"/>
      </font>
    </dxf>
    <dxf>
      <font>
        <b/>
        <i val="0"/>
        <color theme="5" tint="-0.499984740745262"/>
      </font>
    </dxf>
    <dxf>
      <font>
        <b/>
        <i val="0"/>
        <color theme="5" tint="-0.499984740745262"/>
      </font>
    </dxf>
    <dxf>
      <font>
        <b/>
        <i val="0"/>
        <color theme="5" tint="-0.499984740745262"/>
      </font>
    </dxf>
    <dxf>
      <font>
        <b/>
        <i val="0"/>
        <color theme="5" tint="-0.499984740745262"/>
      </font>
    </dxf>
    <dxf>
      <font>
        <b/>
        <i val="0"/>
        <color theme="5" tint="-0.499984740745262"/>
      </font>
    </dxf>
    <dxf>
      <font>
        <b/>
        <i val="0"/>
        <color theme="5" tint="-0.499984740745262"/>
      </font>
    </dxf>
    <dxf>
      <font>
        <b/>
        <i val="0"/>
        <strike val="0"/>
        <color theme="5" tint="-0.499984740745262"/>
      </font>
    </dxf>
    <dxf>
      <font>
        <b/>
        <i val="0"/>
        <strike val="0"/>
        <color theme="5" tint="-0.499984740745262"/>
      </font>
    </dxf>
    <dxf>
      <font>
        <b/>
        <i val="0"/>
        <strike val="0"/>
        <color theme="5" tint="-0.499984740745262"/>
      </font>
    </dxf>
    <dxf>
      <font>
        <b/>
        <i val="0"/>
        <strike val="0"/>
        <color theme="5" tint="-0.499984740745262"/>
      </font>
    </dxf>
    <dxf>
      <font>
        <b/>
        <i val="0"/>
        <strike val="0"/>
        <color theme="5" tint="-0.499984740745262"/>
      </font>
    </dxf>
    <dxf>
      <font>
        <b/>
        <i val="0"/>
        <strike val="0"/>
        <color theme="5" tint="-0.499984740745262"/>
      </font>
    </dxf>
    <dxf>
      <font>
        <b/>
        <i val="0"/>
        <strike val="0"/>
        <color theme="5" tint="-0.499984740745262"/>
      </font>
    </dxf>
    <dxf>
      <font>
        <b/>
        <i val="0"/>
        <strike val="0"/>
        <color theme="5" tint="-0.499984740745262"/>
      </font>
    </dxf>
    <dxf>
      <font>
        <b/>
        <i val="0"/>
        <strike val="0"/>
        <color theme="5" tint="-0.499984740745262"/>
      </font>
    </dxf>
    <dxf>
      <font>
        <b/>
        <i val="0"/>
        <strike val="0"/>
        <color theme="5" tint="-0.499984740745262"/>
      </font>
    </dxf>
    <dxf>
      <font>
        <b/>
        <i val="0"/>
        <strike val="0"/>
        <color theme="5" tint="-0.499984740745262"/>
      </font>
    </dxf>
    <dxf>
      <font>
        <b/>
        <i val="0"/>
        <strike val="0"/>
        <color theme="5" tint="-0.499984740745262"/>
      </font>
    </dxf>
    <dxf>
      <font>
        <b/>
        <i val="0"/>
        <strike val="0"/>
        <color theme="5" tint="-0.499984740745262"/>
      </font>
    </dxf>
    <dxf>
      <font>
        <b/>
        <i val="0"/>
        <color theme="5" tint="-0.499984740745262"/>
      </font>
    </dxf>
    <dxf>
      <font>
        <b/>
        <i val="0"/>
        <strike val="0"/>
        <color theme="5" tint="-0.499984740745262"/>
      </font>
    </dxf>
    <dxf>
      <font>
        <b/>
        <i val="0"/>
        <color theme="5" tint="-0.499984740745262"/>
      </font>
    </dxf>
    <dxf>
      <font>
        <b/>
        <i val="0"/>
        <strike val="0"/>
        <color theme="5" tint="-0.499984740745262"/>
      </font>
    </dxf>
    <dxf>
      <font>
        <b/>
        <i val="0"/>
        <color theme="5" tint="-0.499984740745262"/>
      </font>
    </dxf>
    <dxf>
      <font>
        <b/>
        <i val="0"/>
        <color theme="5" tint="-0.499984740745262"/>
      </font>
    </dxf>
    <dxf>
      <font>
        <b/>
        <i val="0"/>
        <color theme="5" tint="-0.499984740745262"/>
      </font>
    </dxf>
    <dxf>
      <font>
        <b/>
        <i val="0"/>
        <color theme="5" tint="-0.499984740745262"/>
      </font>
    </dxf>
    <dxf>
      <font>
        <b/>
        <i val="0"/>
        <color theme="5" tint="-0.499984740745262"/>
      </font>
    </dxf>
    <dxf>
      <font>
        <b/>
        <i val="0"/>
        <color theme="5" tint="-0.499984740745262"/>
      </font>
    </dxf>
    <dxf>
      <font>
        <b/>
        <i val="0"/>
        <color theme="5" tint="-0.499984740745262"/>
      </font>
    </dxf>
    <dxf>
      <font>
        <b/>
        <i val="0"/>
        <color theme="5" tint="-0.499984740745262"/>
      </font>
    </dxf>
    <dxf>
      <font>
        <b/>
        <i val="0"/>
        <color theme="5" tint="-0.499984740745262"/>
      </font>
    </dxf>
    <dxf>
      <font>
        <b/>
        <i val="0"/>
        <color theme="5" tint="-0.499984740745262"/>
      </font>
    </dxf>
    <dxf>
      <font>
        <b/>
        <i val="0"/>
        <color theme="5" tint="-0.499984740745262"/>
      </font>
    </dxf>
    <dxf>
      <font>
        <b/>
        <i val="0"/>
        <color theme="5" tint="-0.499984740745262"/>
      </font>
    </dxf>
    <dxf>
      <font>
        <b/>
        <i val="0"/>
        <strike val="0"/>
        <color theme="5" tint="-0.499984740745262"/>
      </font>
    </dxf>
    <dxf>
      <font>
        <b/>
        <i val="0"/>
        <strike val="0"/>
        <color theme="5" tint="-0.499984740745262"/>
      </font>
    </dxf>
    <dxf>
      <font>
        <b/>
        <i val="0"/>
        <strike val="0"/>
        <color theme="5" tint="-0.499984740745262"/>
      </font>
    </dxf>
    <dxf>
      <font>
        <b/>
        <i val="0"/>
        <strike val="0"/>
        <color theme="5" tint="-0.499984740745262"/>
      </font>
    </dxf>
    <dxf>
      <font>
        <b/>
        <i val="0"/>
        <strike val="0"/>
        <color theme="5" tint="-0.499984740745262"/>
      </font>
    </dxf>
    <dxf>
      <font>
        <b/>
        <i val="0"/>
        <strike val="0"/>
        <color theme="5" tint="-0.499984740745262"/>
      </font>
    </dxf>
    <dxf>
      <font>
        <b/>
        <i val="0"/>
        <strike val="0"/>
        <color theme="5" tint="-0.499984740745262"/>
      </font>
    </dxf>
    <dxf>
      <font>
        <b/>
        <i val="0"/>
        <strike val="0"/>
        <color theme="5" tint="-0.499984740745262"/>
      </font>
    </dxf>
    <dxf>
      <font>
        <b/>
        <i val="0"/>
        <strike val="0"/>
        <color theme="5" tint="-0.499984740745262"/>
      </font>
    </dxf>
    <dxf>
      <font>
        <b/>
        <i val="0"/>
        <strike val="0"/>
        <color theme="5" tint="-0.499984740745262"/>
      </font>
    </dxf>
    <dxf>
      <font>
        <b/>
        <i val="0"/>
        <strike val="0"/>
        <color theme="5" tint="-0.499984740745262"/>
      </font>
    </dxf>
    <dxf>
      <font>
        <b/>
        <i val="0"/>
        <strike val="0"/>
        <color theme="5" tint="-0.499984740745262"/>
      </font>
    </dxf>
    <dxf>
      <font>
        <b/>
        <i val="0"/>
        <color theme="5" tint="-0.499984740745262"/>
      </font>
    </dxf>
    <dxf>
      <font>
        <b/>
        <i val="0"/>
        <color theme="5" tint="-0.499984740745262"/>
      </font>
    </dxf>
    <dxf>
      <font>
        <b/>
        <i val="0"/>
        <color theme="5" tint="-0.499984740745262"/>
      </font>
    </dxf>
    <dxf>
      <font>
        <b/>
        <i val="0"/>
        <color theme="5" tint="-0.499984740745262"/>
      </font>
    </dxf>
    <dxf>
      <font>
        <b/>
        <i val="0"/>
        <color theme="5" tint="-0.499984740745262"/>
      </font>
    </dxf>
    <dxf>
      <font>
        <b/>
        <i val="0"/>
        <color theme="5" tint="-0.499984740745262"/>
      </font>
    </dxf>
    <dxf>
      <font>
        <b/>
        <i val="0"/>
        <color theme="5" tint="-0.499984740745262"/>
      </font>
    </dxf>
    <dxf>
      <font>
        <b/>
        <i val="0"/>
        <color theme="5" tint="-0.499984740745262"/>
      </font>
    </dxf>
    <dxf>
      <font>
        <b/>
        <i val="0"/>
        <color theme="5" tint="-0.499984740745262"/>
      </font>
    </dxf>
    <dxf>
      <font>
        <b/>
        <i val="0"/>
        <color theme="5" tint="-0.499984740745262"/>
      </font>
    </dxf>
    <dxf>
      <font>
        <b/>
        <i val="0"/>
        <color theme="5" tint="-0.499984740745262"/>
      </font>
    </dxf>
    <dxf>
      <font>
        <b/>
        <i val="0"/>
        <color theme="5" tint="-0.499984740745262"/>
      </font>
    </dxf>
    <dxf>
      <font>
        <b/>
        <i val="0"/>
        <strike val="0"/>
        <color theme="5" tint="-0.499984740745262"/>
      </font>
    </dxf>
    <dxf>
      <font>
        <b/>
        <i val="0"/>
        <strike val="0"/>
        <color theme="5" tint="-0.499984740745262"/>
      </font>
    </dxf>
    <dxf>
      <font>
        <b/>
        <i val="0"/>
        <strike val="0"/>
        <color theme="5" tint="-0.499984740745262"/>
      </font>
    </dxf>
    <dxf>
      <font>
        <b/>
        <i val="0"/>
        <strike val="0"/>
        <color theme="5" tint="-0.499984740745262"/>
      </font>
    </dxf>
    <dxf>
      <font>
        <b/>
        <i val="0"/>
        <strike val="0"/>
        <color theme="5" tint="-0.499984740745262"/>
      </font>
    </dxf>
    <dxf>
      <font>
        <b/>
        <i val="0"/>
        <strike val="0"/>
        <color theme="5" tint="-0.499984740745262"/>
      </font>
    </dxf>
    <dxf>
      <font>
        <b/>
        <i val="0"/>
        <strike val="0"/>
        <color theme="5" tint="-0.499984740745262"/>
      </font>
    </dxf>
    <dxf>
      <font>
        <b/>
        <i val="0"/>
        <strike val="0"/>
        <color theme="5" tint="-0.499984740745262"/>
      </font>
    </dxf>
    <dxf>
      <font>
        <b/>
        <i val="0"/>
        <strike val="0"/>
        <color theme="5" tint="-0.499984740745262"/>
      </font>
    </dxf>
    <dxf>
      <font>
        <b/>
        <i val="0"/>
        <strike val="0"/>
        <color theme="5" tint="-0.499984740745262"/>
      </font>
    </dxf>
    <dxf>
      <font>
        <b/>
        <i val="0"/>
        <strike val="0"/>
        <color theme="5" tint="-0.499984740745262"/>
      </font>
    </dxf>
    <dxf>
      <font>
        <b/>
        <i val="0"/>
        <strike val="0"/>
        <color theme="5" tint="-0.499984740745262"/>
      </font>
    </dxf>
    <dxf>
      <font>
        <b/>
        <i val="0"/>
        <color theme="5" tint="-0.499984740745262"/>
      </font>
    </dxf>
    <dxf>
      <font>
        <b/>
        <i val="0"/>
        <color theme="5" tint="-0.499984740745262"/>
      </font>
    </dxf>
    <dxf>
      <font>
        <b/>
        <i val="0"/>
        <color theme="5" tint="-0.499984740745262"/>
      </font>
    </dxf>
    <dxf>
      <font>
        <b/>
        <i val="0"/>
        <color theme="5" tint="-0.499984740745262"/>
      </font>
    </dxf>
    <dxf>
      <font>
        <b/>
        <i val="0"/>
        <color theme="5" tint="-0.499984740745262"/>
      </font>
    </dxf>
    <dxf>
      <font>
        <b/>
        <i val="0"/>
        <color theme="5" tint="-0.499984740745262"/>
      </font>
    </dxf>
    <dxf>
      <font>
        <b/>
        <i val="0"/>
        <color theme="5" tint="-0.499984740745262"/>
      </font>
    </dxf>
    <dxf>
      <font>
        <b/>
        <i val="0"/>
        <color theme="5" tint="-0.499984740745262"/>
      </font>
    </dxf>
    <dxf>
      <font>
        <b/>
        <i val="0"/>
        <strike val="0"/>
        <color theme="5" tint="-0.499984740745262"/>
      </font>
    </dxf>
    <dxf>
      <font>
        <b/>
        <i val="0"/>
        <strike val="0"/>
        <color theme="5" tint="-0.499984740745262"/>
      </font>
    </dxf>
    <dxf>
      <font>
        <b/>
        <i val="0"/>
        <strike val="0"/>
        <color theme="5" tint="-0.499984740745262"/>
      </font>
    </dxf>
    <dxf>
      <font>
        <b/>
        <i val="0"/>
        <strike val="0"/>
        <color theme="5" tint="-0.499984740745262"/>
      </font>
    </dxf>
    <dxf>
      <font>
        <b/>
        <i val="0"/>
        <strike val="0"/>
        <color theme="5" tint="-0.499984740745262"/>
      </font>
    </dxf>
    <dxf>
      <font>
        <b/>
        <i val="0"/>
        <strike val="0"/>
        <color theme="5" tint="-0.499984740745262"/>
      </font>
    </dxf>
    <dxf>
      <font>
        <b/>
        <i val="0"/>
        <strike val="0"/>
        <color theme="5" tint="-0.499984740745262"/>
      </font>
    </dxf>
    <dxf>
      <font>
        <b/>
        <i val="0"/>
        <strike val="0"/>
        <color theme="5" tint="-0.499984740745262"/>
      </font>
    </dxf>
    <dxf>
      <font>
        <b/>
        <i val="0"/>
        <color theme="5" tint="-0.499984740745262"/>
      </font>
    </dxf>
    <dxf>
      <font>
        <b/>
        <i val="0"/>
        <color theme="5" tint="-0.499984740745262"/>
      </font>
    </dxf>
    <dxf>
      <font>
        <b/>
        <i val="0"/>
        <color theme="5" tint="-0.499984740745262"/>
      </font>
    </dxf>
    <dxf>
      <font>
        <b/>
        <i val="0"/>
        <color theme="5" tint="-0.499984740745262"/>
      </font>
    </dxf>
    <dxf>
      <font>
        <b/>
        <i val="0"/>
        <color theme="5" tint="-0.499984740745262"/>
      </font>
    </dxf>
    <dxf>
      <font>
        <b/>
        <i val="0"/>
        <color theme="5" tint="-0.499984740745262"/>
      </font>
    </dxf>
    <dxf>
      <font>
        <b/>
        <i val="0"/>
        <color theme="5" tint="-0.499984740745262"/>
      </font>
    </dxf>
    <dxf>
      <font>
        <b/>
        <i val="0"/>
        <color theme="5" tint="-0.499984740745262"/>
      </font>
    </dxf>
    <dxf>
      <font>
        <b/>
        <i val="0"/>
        <strike val="0"/>
        <color theme="5" tint="-0.499984740745262"/>
      </font>
    </dxf>
    <dxf>
      <font>
        <b/>
        <i val="0"/>
        <strike val="0"/>
        <color theme="5" tint="-0.499984740745262"/>
      </font>
    </dxf>
    <dxf>
      <font>
        <b/>
        <i val="0"/>
        <strike val="0"/>
        <color theme="5" tint="-0.499984740745262"/>
      </font>
    </dxf>
    <dxf>
      <font>
        <b/>
        <i val="0"/>
        <strike val="0"/>
        <color theme="5" tint="-0.499984740745262"/>
      </font>
    </dxf>
    <dxf>
      <font>
        <b/>
        <i val="0"/>
        <strike val="0"/>
        <color theme="5" tint="-0.499984740745262"/>
      </font>
    </dxf>
    <dxf>
      <font>
        <b/>
        <i val="0"/>
        <strike val="0"/>
        <color theme="5" tint="-0.499984740745262"/>
      </font>
    </dxf>
    <dxf>
      <font>
        <b/>
        <i val="0"/>
        <strike val="0"/>
        <color theme="5" tint="-0.499984740745262"/>
      </font>
    </dxf>
    <dxf>
      <font>
        <b/>
        <i val="0"/>
        <strike val="0"/>
        <color theme="5" tint="-0.499984740745262"/>
      </font>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8</xdr:col>
      <xdr:colOff>514350</xdr:colOff>
      <xdr:row>2</xdr:row>
      <xdr:rowOff>114300</xdr:rowOff>
    </xdr:from>
    <xdr:to>
      <xdr:col>11</xdr:col>
      <xdr:colOff>406400</xdr:colOff>
      <xdr:row>38</xdr:row>
      <xdr:rowOff>50800</xdr:rowOff>
    </xdr:to>
    <xdr:pic>
      <xdr:nvPicPr>
        <xdr:cNvPr id="3" name="Picture 2">
          <a:extLst>
            <a:ext uri="{FF2B5EF4-FFF2-40B4-BE49-F238E27FC236}">
              <a16:creationId xmlns:a16="http://schemas.microsoft.com/office/drawing/2014/main" id="{D70A5B4A-2402-54A3-FFA3-CCB66EA0686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69400" y="774700"/>
          <a:ext cx="2654300" cy="6375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501650</xdr:colOff>
      <xdr:row>43</xdr:row>
      <xdr:rowOff>146050</xdr:rowOff>
    </xdr:from>
    <xdr:to>
      <xdr:col>11</xdr:col>
      <xdr:colOff>393700</xdr:colOff>
      <xdr:row>79</xdr:row>
      <xdr:rowOff>82550</xdr:rowOff>
    </xdr:to>
    <xdr:pic>
      <xdr:nvPicPr>
        <xdr:cNvPr id="4" name="Picture 3">
          <a:extLst>
            <a:ext uri="{FF2B5EF4-FFF2-40B4-BE49-F238E27FC236}">
              <a16:creationId xmlns:a16="http://schemas.microsoft.com/office/drawing/2014/main" id="{CFB7F661-40D7-4CEF-84D0-C672D8084D7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56700" y="8070850"/>
          <a:ext cx="2654300" cy="6375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501650</xdr:colOff>
      <xdr:row>2</xdr:row>
      <xdr:rowOff>139700</xdr:rowOff>
    </xdr:from>
    <xdr:to>
      <xdr:col>11</xdr:col>
      <xdr:colOff>393700</xdr:colOff>
      <xdr:row>37</xdr:row>
      <xdr:rowOff>76200</xdr:rowOff>
    </xdr:to>
    <xdr:pic>
      <xdr:nvPicPr>
        <xdr:cNvPr id="2" name="Picture 1">
          <a:extLst>
            <a:ext uri="{FF2B5EF4-FFF2-40B4-BE49-F238E27FC236}">
              <a16:creationId xmlns:a16="http://schemas.microsoft.com/office/drawing/2014/main" id="{E397159C-2538-49FB-98B0-C1E84CDFD98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29700" y="793750"/>
          <a:ext cx="2654300" cy="6375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495300</xdr:colOff>
      <xdr:row>42</xdr:row>
      <xdr:rowOff>38100</xdr:rowOff>
    </xdr:from>
    <xdr:to>
      <xdr:col>11</xdr:col>
      <xdr:colOff>387350</xdr:colOff>
      <xdr:row>76</xdr:row>
      <xdr:rowOff>139700</xdr:rowOff>
    </xdr:to>
    <xdr:pic>
      <xdr:nvPicPr>
        <xdr:cNvPr id="3" name="Picture 2">
          <a:extLst>
            <a:ext uri="{FF2B5EF4-FFF2-40B4-BE49-F238E27FC236}">
              <a16:creationId xmlns:a16="http://schemas.microsoft.com/office/drawing/2014/main" id="{5E27C8DF-9F1B-4151-AF15-C78FAAED8E2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23350" y="7956550"/>
          <a:ext cx="2654300" cy="6375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501650</xdr:colOff>
      <xdr:row>3</xdr:row>
      <xdr:rowOff>12700</xdr:rowOff>
    </xdr:from>
    <xdr:to>
      <xdr:col>11</xdr:col>
      <xdr:colOff>393700</xdr:colOff>
      <xdr:row>36</xdr:row>
      <xdr:rowOff>114300</xdr:rowOff>
    </xdr:to>
    <xdr:pic>
      <xdr:nvPicPr>
        <xdr:cNvPr id="2" name="Picture 1">
          <a:extLst>
            <a:ext uri="{FF2B5EF4-FFF2-40B4-BE49-F238E27FC236}">
              <a16:creationId xmlns:a16="http://schemas.microsoft.com/office/drawing/2014/main" id="{99962F87-4EB1-459A-8FA7-9119F8719DF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50300" y="838200"/>
          <a:ext cx="2654300" cy="6375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495300</xdr:colOff>
      <xdr:row>40</xdr:row>
      <xdr:rowOff>57150</xdr:rowOff>
    </xdr:from>
    <xdr:to>
      <xdr:col>11</xdr:col>
      <xdr:colOff>387350</xdr:colOff>
      <xdr:row>73</xdr:row>
      <xdr:rowOff>323850</xdr:rowOff>
    </xdr:to>
    <xdr:pic>
      <xdr:nvPicPr>
        <xdr:cNvPr id="3" name="Picture 2">
          <a:extLst>
            <a:ext uri="{FF2B5EF4-FFF2-40B4-BE49-F238E27FC236}">
              <a16:creationId xmlns:a16="http://schemas.microsoft.com/office/drawing/2014/main" id="{0C34AD31-A2D9-48F8-A427-66CFEB2F975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43950" y="7981950"/>
          <a:ext cx="2654300" cy="6375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8</xdr:col>
      <xdr:colOff>149412</xdr:colOff>
      <xdr:row>2</xdr:row>
      <xdr:rowOff>0</xdr:rowOff>
    </xdr:from>
    <xdr:to>
      <xdr:col>10</xdr:col>
      <xdr:colOff>671308</xdr:colOff>
      <xdr:row>45</xdr:row>
      <xdr:rowOff>169</xdr:rowOff>
    </xdr:to>
    <xdr:pic>
      <xdr:nvPicPr>
        <xdr:cNvPr id="3" name="Picture 2">
          <a:extLst>
            <a:ext uri="{FF2B5EF4-FFF2-40B4-BE49-F238E27FC236}">
              <a16:creationId xmlns:a16="http://schemas.microsoft.com/office/drawing/2014/main" id="{5D94D071-9875-47EA-97D0-6F505A10A38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449236" y="657412"/>
          <a:ext cx="2363470" cy="820115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entries@cofd.co.uk"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AS618"/>
  <sheetViews>
    <sheetView tabSelected="1" workbookViewId="0">
      <selection activeCell="E21" sqref="E21"/>
    </sheetView>
  </sheetViews>
  <sheetFormatPr defaultColWidth="8.89453125" defaultRowHeight="14.4" x14ac:dyDescent="0.55000000000000004"/>
  <cols>
    <col min="1" max="3" width="10.5234375" style="3" customWidth="1"/>
    <col min="4" max="4" width="10.1015625" style="3" customWidth="1"/>
    <col min="5" max="5" width="49.41796875" style="3" customWidth="1"/>
    <col min="6" max="6" width="2.41796875" style="4" customWidth="1"/>
    <col min="7" max="45" width="8.89453125" style="4"/>
    <col min="46" max="16384" width="8.89453125" style="3"/>
  </cols>
  <sheetData>
    <row r="1" spans="1:6" s="4" customFormat="1" ht="18.3" x14ac:dyDescent="0.55000000000000004">
      <c r="A1" s="98" t="s">
        <v>103</v>
      </c>
      <c r="B1" s="5"/>
      <c r="C1" s="5"/>
      <c r="D1" s="5"/>
    </row>
    <row r="2" spans="1:6" s="4" customFormat="1" ht="20.399999999999999" x14ac:dyDescent="0.55000000000000004">
      <c r="A2" s="6" t="s">
        <v>146</v>
      </c>
      <c r="B2" s="5"/>
      <c r="C2" s="5"/>
      <c r="D2" s="5"/>
    </row>
    <row r="3" spans="1:6" s="4" customFormat="1" ht="26.1" customHeight="1" thickBot="1" x14ac:dyDescent="0.6">
      <c r="A3" s="18" t="s">
        <v>0</v>
      </c>
      <c r="B3" s="5"/>
      <c r="C3" s="5"/>
      <c r="D3" s="18" t="s">
        <v>1</v>
      </c>
    </row>
    <row r="4" spans="1:6" ht="18.3" x14ac:dyDescent="0.55000000000000004">
      <c r="A4" s="7" t="s">
        <v>2</v>
      </c>
      <c r="B4" s="8"/>
      <c r="C4" s="8"/>
      <c r="D4" s="8"/>
      <c r="E4" s="9"/>
      <c r="F4" s="3"/>
    </row>
    <row r="5" spans="1:6" ht="15.6" customHeight="1" x14ac:dyDescent="0.55000000000000004">
      <c r="A5" s="10">
        <v>1</v>
      </c>
      <c r="B5" s="118" t="s">
        <v>3</v>
      </c>
      <c r="C5" s="118"/>
      <c r="D5" s="118"/>
      <c r="E5" s="119"/>
      <c r="F5" s="3"/>
    </row>
    <row r="6" spans="1:6" ht="31.2" customHeight="1" x14ac:dyDescent="0.55000000000000004">
      <c r="A6" s="10">
        <v>2</v>
      </c>
      <c r="B6" s="118" t="s">
        <v>4</v>
      </c>
      <c r="C6" s="118"/>
      <c r="D6" s="118"/>
      <c r="E6" s="119"/>
      <c r="F6" s="3"/>
    </row>
    <row r="7" spans="1:6" ht="31.2" customHeight="1" x14ac:dyDescent="0.55000000000000004">
      <c r="A7" s="10">
        <v>3</v>
      </c>
      <c r="B7" s="118" t="s">
        <v>5</v>
      </c>
      <c r="C7" s="118"/>
      <c r="D7" s="118"/>
      <c r="E7" s="119"/>
      <c r="F7" s="3"/>
    </row>
    <row r="8" spans="1:6" ht="15.6" customHeight="1" x14ac:dyDescent="0.55000000000000004">
      <c r="A8" s="11">
        <v>4</v>
      </c>
      <c r="B8" s="118" t="s">
        <v>6</v>
      </c>
      <c r="C8" s="118"/>
      <c r="D8" s="118"/>
      <c r="E8" s="119"/>
      <c r="F8" s="3"/>
    </row>
    <row r="9" spans="1:6" ht="15.6" customHeight="1" x14ac:dyDescent="0.55000000000000004">
      <c r="A9" s="11">
        <v>5</v>
      </c>
      <c r="B9" s="118" t="s">
        <v>7</v>
      </c>
      <c r="C9" s="118"/>
      <c r="D9" s="118"/>
      <c r="E9" s="119"/>
      <c r="F9" s="3"/>
    </row>
    <row r="10" spans="1:6" ht="15.6" customHeight="1" x14ac:dyDescent="0.55000000000000004">
      <c r="A10" s="11">
        <v>6</v>
      </c>
      <c r="B10" s="118" t="s">
        <v>8</v>
      </c>
      <c r="C10" s="118"/>
      <c r="D10" s="118"/>
      <c r="E10" s="119"/>
      <c r="F10" s="3"/>
    </row>
    <row r="11" spans="1:6" ht="15.6" customHeight="1" x14ac:dyDescent="0.55000000000000004">
      <c r="A11" s="11">
        <v>7</v>
      </c>
      <c r="B11" s="118" t="s">
        <v>9</v>
      </c>
      <c r="C11" s="118"/>
      <c r="D11" s="118"/>
      <c r="E11" s="119"/>
      <c r="F11" s="3"/>
    </row>
    <row r="12" spans="1:6" ht="15.6" customHeight="1" x14ac:dyDescent="0.55000000000000004">
      <c r="A12" s="11">
        <v>8</v>
      </c>
      <c r="B12" s="118" t="s">
        <v>102</v>
      </c>
      <c r="C12" s="118"/>
      <c r="D12" s="118"/>
      <c r="E12" s="119"/>
      <c r="F12" s="3"/>
    </row>
    <row r="13" spans="1:6" ht="37.200000000000003" customHeight="1" x14ac:dyDescent="0.55000000000000004">
      <c r="A13" s="11">
        <v>9</v>
      </c>
      <c r="B13" s="123" t="s">
        <v>10</v>
      </c>
      <c r="C13" s="123"/>
      <c r="D13" s="123"/>
      <c r="E13" s="124"/>
      <c r="F13" s="3"/>
    </row>
    <row r="14" spans="1:6" s="4" customFormat="1" ht="16.95" customHeight="1" x14ac:dyDescent="0.55000000000000004">
      <c r="A14" s="11"/>
      <c r="B14" s="118" t="s">
        <v>138</v>
      </c>
      <c r="C14" s="118"/>
      <c r="D14" s="118"/>
      <c r="E14" s="119"/>
      <c r="F14" s="3"/>
    </row>
    <row r="15" spans="1:6" ht="15.9" thickBot="1" x14ac:dyDescent="0.6">
      <c r="A15" s="12"/>
      <c r="B15" s="13"/>
      <c r="C15" s="13"/>
      <c r="D15" s="13"/>
      <c r="E15" s="14"/>
      <c r="F15" s="3"/>
    </row>
    <row r="16" spans="1:6" ht="15.9" thickBot="1" x14ac:dyDescent="0.6">
      <c r="A16" s="15"/>
      <c r="B16" s="15"/>
      <c r="C16" s="15"/>
      <c r="D16" s="15"/>
      <c r="E16" s="15"/>
      <c r="F16" s="3"/>
    </row>
    <row r="17" spans="1:45" ht="21.9" customHeight="1" thickBot="1" x14ac:dyDescent="0.6">
      <c r="A17" s="15"/>
      <c r="B17" s="15"/>
      <c r="C17" s="15"/>
      <c r="D17" s="29" t="s">
        <v>11</v>
      </c>
      <c r="E17" s="30"/>
      <c r="F17" s="3"/>
    </row>
    <row r="18" spans="1:45" ht="24" customHeight="1" thickBot="1" x14ac:dyDescent="0.6">
      <c r="A18" s="125" t="s">
        <v>86</v>
      </c>
      <c r="B18" s="125"/>
      <c r="C18" s="125"/>
      <c r="D18" s="126"/>
      <c r="E18" s="30"/>
      <c r="F18" s="3"/>
    </row>
    <row r="19" spans="1:45" ht="21.6" customHeight="1" x14ac:dyDescent="0.55000000000000004">
      <c r="B19" s="16"/>
      <c r="C19" s="16"/>
      <c r="D19" s="29" t="s">
        <v>12</v>
      </c>
      <c r="E19" s="31"/>
      <c r="F19" s="3"/>
    </row>
    <row r="20" spans="1:45" ht="32.4" customHeight="1" x14ac:dyDescent="0.55000000000000004">
      <c r="B20" s="16"/>
      <c r="C20" s="16"/>
      <c r="D20" s="29" t="s">
        <v>13</v>
      </c>
      <c r="E20" s="32"/>
      <c r="F20" s="3"/>
    </row>
    <row r="21" spans="1:45" x14ac:dyDescent="0.55000000000000004">
      <c r="B21" s="16"/>
      <c r="C21" s="16"/>
      <c r="D21" s="29" t="s">
        <v>14</v>
      </c>
      <c r="E21" s="103"/>
      <c r="F21" s="3"/>
    </row>
    <row r="22" spans="1:45" x14ac:dyDescent="0.55000000000000004">
      <c r="B22" s="16"/>
      <c r="C22" s="16"/>
      <c r="D22" s="29" t="s">
        <v>15</v>
      </c>
      <c r="E22" s="32"/>
      <c r="F22" s="3"/>
    </row>
    <row r="23" spans="1:45" ht="23.4" customHeight="1" x14ac:dyDescent="0.55000000000000004">
      <c r="B23" s="16"/>
      <c r="C23" s="16"/>
      <c r="D23" s="29" t="s">
        <v>16</v>
      </c>
      <c r="E23" s="32"/>
      <c r="F23" s="3"/>
    </row>
    <row r="24" spans="1:45" x14ac:dyDescent="0.55000000000000004">
      <c r="B24" s="16"/>
      <c r="C24" s="16"/>
      <c r="D24" s="29" t="s">
        <v>17</v>
      </c>
      <c r="E24" s="32"/>
      <c r="F24" s="3"/>
    </row>
    <row r="25" spans="1:45" s="63" customFormat="1" ht="17.7" customHeight="1" x14ac:dyDescent="0.55000000000000004">
      <c r="C25" s="78" t="s">
        <v>18</v>
      </c>
      <c r="E25" s="64">
        <f>'Names for Programme'!T398</f>
        <v>0</v>
      </c>
      <c r="G25" s="46"/>
      <c r="H25" s="46"/>
      <c r="I25" s="46"/>
      <c r="J25" s="46"/>
      <c r="K25" s="46"/>
      <c r="L25" s="46"/>
      <c r="M25" s="46"/>
      <c r="N25" s="46"/>
      <c r="O25" s="46"/>
      <c r="P25" s="46"/>
      <c r="Q25" s="46"/>
      <c r="R25" s="46"/>
      <c r="S25" s="46"/>
      <c r="T25" s="46"/>
      <c r="U25" s="46"/>
      <c r="V25" s="46"/>
      <c r="W25" s="46"/>
      <c r="X25" s="46"/>
      <c r="Y25" s="46"/>
      <c r="Z25" s="46"/>
      <c r="AA25" s="46"/>
      <c r="AB25" s="46"/>
      <c r="AC25" s="46"/>
      <c r="AD25" s="46"/>
      <c r="AE25" s="46"/>
      <c r="AF25" s="46"/>
      <c r="AG25" s="46"/>
      <c r="AH25" s="46"/>
      <c r="AI25" s="46"/>
      <c r="AJ25" s="46"/>
      <c r="AK25" s="46"/>
      <c r="AL25" s="46"/>
      <c r="AM25" s="46"/>
      <c r="AN25" s="46"/>
      <c r="AO25" s="46"/>
      <c r="AP25" s="46"/>
      <c r="AQ25" s="46"/>
      <c r="AR25" s="46"/>
      <c r="AS25" s="46"/>
    </row>
    <row r="26" spans="1:45" ht="14.7" thickBot="1" x14ac:dyDescent="0.6">
      <c r="A26" s="16" t="s">
        <v>19</v>
      </c>
      <c r="F26" s="3"/>
    </row>
    <row r="27" spans="1:45" s="4" customFormat="1" ht="153" customHeight="1" x14ac:dyDescent="0.55000000000000004">
      <c r="A27" s="120" t="s">
        <v>20</v>
      </c>
      <c r="B27" s="121"/>
      <c r="C27" s="121"/>
      <c r="D27" s="122"/>
      <c r="E27" s="44" t="s">
        <v>21</v>
      </c>
      <c r="F27" s="3"/>
    </row>
    <row r="28" spans="1:45" s="4" customFormat="1" ht="67.2" customHeight="1" x14ac:dyDescent="0.55000000000000004">
      <c r="A28" s="115" t="s">
        <v>22</v>
      </c>
      <c r="B28" s="116"/>
      <c r="C28" s="116"/>
      <c r="D28" s="116"/>
      <c r="E28" s="117"/>
      <c r="F28" s="3"/>
    </row>
    <row r="29" spans="1:45" ht="20.7" customHeight="1" x14ac:dyDescent="0.55000000000000004">
      <c r="A29" s="17"/>
      <c r="D29" s="29" t="s">
        <v>23</v>
      </c>
      <c r="E29" s="105"/>
      <c r="F29" s="3"/>
    </row>
    <row r="30" spans="1:45" ht="20.7" customHeight="1" thickBot="1" x14ac:dyDescent="0.6">
      <c r="A30" s="12"/>
      <c r="B30" s="13"/>
      <c r="C30" s="13"/>
      <c r="D30" s="33" t="s">
        <v>24</v>
      </c>
      <c r="E30" s="104"/>
      <c r="F30" s="3"/>
    </row>
    <row r="31" spans="1:45" x14ac:dyDescent="0.55000000000000004">
      <c r="F31" s="3"/>
    </row>
    <row r="32" spans="1:45" s="4" customFormat="1" x14ac:dyDescent="0.55000000000000004"/>
    <row r="33" s="4" customFormat="1" x14ac:dyDescent="0.55000000000000004"/>
    <row r="34" s="4" customFormat="1" x14ac:dyDescent="0.55000000000000004"/>
    <row r="35" s="4" customFormat="1" x14ac:dyDescent="0.55000000000000004"/>
    <row r="36" s="4" customFormat="1" x14ac:dyDescent="0.55000000000000004"/>
    <row r="37" s="4" customFormat="1" x14ac:dyDescent="0.55000000000000004"/>
    <row r="38" s="4" customFormat="1" x14ac:dyDescent="0.55000000000000004"/>
    <row r="39" s="4" customFormat="1" x14ac:dyDescent="0.55000000000000004"/>
    <row r="40" s="4" customFormat="1" x14ac:dyDescent="0.55000000000000004"/>
    <row r="41" s="4" customFormat="1" x14ac:dyDescent="0.55000000000000004"/>
    <row r="42" s="4" customFormat="1" x14ac:dyDescent="0.55000000000000004"/>
    <row r="43" s="4" customFormat="1" x14ac:dyDescent="0.55000000000000004"/>
    <row r="44" s="4" customFormat="1" x14ac:dyDescent="0.55000000000000004"/>
    <row r="45" s="4" customFormat="1" x14ac:dyDescent="0.55000000000000004"/>
    <row r="46" s="4" customFormat="1" x14ac:dyDescent="0.55000000000000004"/>
    <row r="47" s="4" customFormat="1" x14ac:dyDescent="0.55000000000000004"/>
    <row r="48" s="4" customFormat="1" x14ac:dyDescent="0.55000000000000004"/>
    <row r="49" s="4" customFormat="1" x14ac:dyDescent="0.55000000000000004"/>
    <row r="50" s="4" customFormat="1" x14ac:dyDescent="0.55000000000000004"/>
    <row r="51" s="4" customFormat="1" x14ac:dyDescent="0.55000000000000004"/>
    <row r="52" s="4" customFormat="1" x14ac:dyDescent="0.55000000000000004"/>
    <row r="53" s="4" customFormat="1" x14ac:dyDescent="0.55000000000000004"/>
    <row r="54" s="4" customFormat="1" x14ac:dyDescent="0.55000000000000004"/>
    <row r="55" s="4" customFormat="1" x14ac:dyDescent="0.55000000000000004"/>
    <row r="56" s="4" customFormat="1" x14ac:dyDescent="0.55000000000000004"/>
    <row r="57" s="4" customFormat="1" x14ac:dyDescent="0.55000000000000004"/>
    <row r="58" s="4" customFormat="1" x14ac:dyDescent="0.55000000000000004"/>
    <row r="59" s="4" customFormat="1" x14ac:dyDescent="0.55000000000000004"/>
    <row r="60" s="4" customFormat="1" x14ac:dyDescent="0.55000000000000004"/>
    <row r="61" s="4" customFormat="1" x14ac:dyDescent="0.55000000000000004"/>
    <row r="62" s="4" customFormat="1" x14ac:dyDescent="0.55000000000000004"/>
    <row r="63" s="4" customFormat="1" x14ac:dyDescent="0.55000000000000004"/>
    <row r="64" s="4" customFormat="1" x14ac:dyDescent="0.55000000000000004"/>
    <row r="65" s="4" customFormat="1" x14ac:dyDescent="0.55000000000000004"/>
    <row r="66" s="4" customFormat="1" x14ac:dyDescent="0.55000000000000004"/>
    <row r="67" s="4" customFormat="1" x14ac:dyDescent="0.55000000000000004"/>
    <row r="68" s="4" customFormat="1" x14ac:dyDescent="0.55000000000000004"/>
    <row r="69" s="4" customFormat="1" x14ac:dyDescent="0.55000000000000004"/>
    <row r="70" s="4" customFormat="1" x14ac:dyDescent="0.55000000000000004"/>
    <row r="71" s="4" customFormat="1" x14ac:dyDescent="0.55000000000000004"/>
    <row r="72" s="4" customFormat="1" x14ac:dyDescent="0.55000000000000004"/>
    <row r="73" s="4" customFormat="1" x14ac:dyDescent="0.55000000000000004"/>
    <row r="74" s="4" customFormat="1" x14ac:dyDescent="0.55000000000000004"/>
    <row r="75" s="4" customFormat="1" x14ac:dyDescent="0.55000000000000004"/>
    <row r="76" s="4" customFormat="1" x14ac:dyDescent="0.55000000000000004"/>
    <row r="77" s="4" customFormat="1" x14ac:dyDescent="0.55000000000000004"/>
    <row r="78" s="4" customFormat="1" x14ac:dyDescent="0.55000000000000004"/>
    <row r="79" s="4" customFormat="1" x14ac:dyDescent="0.55000000000000004"/>
    <row r="80" s="4" customFormat="1" x14ac:dyDescent="0.55000000000000004"/>
    <row r="81" s="4" customFormat="1" x14ac:dyDescent="0.55000000000000004"/>
    <row r="82" s="4" customFormat="1" x14ac:dyDescent="0.55000000000000004"/>
    <row r="83" s="4" customFormat="1" x14ac:dyDescent="0.55000000000000004"/>
    <row r="84" s="4" customFormat="1" x14ac:dyDescent="0.55000000000000004"/>
    <row r="85" s="4" customFormat="1" x14ac:dyDescent="0.55000000000000004"/>
    <row r="86" s="4" customFormat="1" x14ac:dyDescent="0.55000000000000004"/>
    <row r="87" s="4" customFormat="1" x14ac:dyDescent="0.55000000000000004"/>
    <row r="88" s="4" customFormat="1" x14ac:dyDescent="0.55000000000000004"/>
    <row r="89" s="4" customFormat="1" x14ac:dyDescent="0.55000000000000004"/>
    <row r="90" s="4" customFormat="1" x14ac:dyDescent="0.55000000000000004"/>
    <row r="91" s="4" customFormat="1" x14ac:dyDescent="0.55000000000000004"/>
    <row r="92" s="4" customFormat="1" x14ac:dyDescent="0.55000000000000004"/>
    <row r="93" s="4" customFormat="1" x14ac:dyDescent="0.55000000000000004"/>
    <row r="94" s="4" customFormat="1" x14ac:dyDescent="0.55000000000000004"/>
    <row r="95" s="4" customFormat="1" x14ac:dyDescent="0.55000000000000004"/>
    <row r="96" s="4" customFormat="1" x14ac:dyDescent="0.55000000000000004"/>
    <row r="97" s="4" customFormat="1" x14ac:dyDescent="0.55000000000000004"/>
    <row r="98" s="4" customFormat="1" x14ac:dyDescent="0.55000000000000004"/>
    <row r="99" s="4" customFormat="1" x14ac:dyDescent="0.55000000000000004"/>
    <row r="100" s="4" customFormat="1" x14ac:dyDescent="0.55000000000000004"/>
    <row r="101" s="4" customFormat="1" x14ac:dyDescent="0.55000000000000004"/>
    <row r="102" s="4" customFormat="1" x14ac:dyDescent="0.55000000000000004"/>
    <row r="103" s="4" customFormat="1" x14ac:dyDescent="0.55000000000000004"/>
    <row r="104" s="4" customFormat="1" x14ac:dyDescent="0.55000000000000004"/>
    <row r="105" s="4" customFormat="1" x14ac:dyDescent="0.55000000000000004"/>
    <row r="106" s="4" customFormat="1" x14ac:dyDescent="0.55000000000000004"/>
    <row r="107" s="4" customFormat="1" x14ac:dyDescent="0.55000000000000004"/>
    <row r="108" s="4" customFormat="1" x14ac:dyDescent="0.55000000000000004"/>
    <row r="109" s="4" customFormat="1" x14ac:dyDescent="0.55000000000000004"/>
    <row r="110" s="4" customFormat="1" x14ac:dyDescent="0.55000000000000004"/>
    <row r="111" s="4" customFormat="1" x14ac:dyDescent="0.55000000000000004"/>
    <row r="112" s="4" customFormat="1" x14ac:dyDescent="0.55000000000000004"/>
    <row r="113" s="4" customFormat="1" x14ac:dyDescent="0.55000000000000004"/>
    <row r="114" s="4" customFormat="1" x14ac:dyDescent="0.55000000000000004"/>
    <row r="115" s="4" customFormat="1" x14ac:dyDescent="0.55000000000000004"/>
    <row r="116" s="4" customFormat="1" x14ac:dyDescent="0.55000000000000004"/>
    <row r="117" s="4" customFormat="1" x14ac:dyDescent="0.55000000000000004"/>
    <row r="118" s="4" customFormat="1" x14ac:dyDescent="0.55000000000000004"/>
    <row r="119" s="4" customFormat="1" x14ac:dyDescent="0.55000000000000004"/>
    <row r="120" s="4" customFormat="1" x14ac:dyDescent="0.55000000000000004"/>
    <row r="121" s="4" customFormat="1" x14ac:dyDescent="0.55000000000000004"/>
    <row r="122" s="4" customFormat="1" x14ac:dyDescent="0.55000000000000004"/>
    <row r="123" s="4" customFormat="1" x14ac:dyDescent="0.55000000000000004"/>
    <row r="124" s="4" customFormat="1" x14ac:dyDescent="0.55000000000000004"/>
    <row r="125" s="4" customFormat="1" x14ac:dyDescent="0.55000000000000004"/>
    <row r="126" s="4" customFormat="1" x14ac:dyDescent="0.55000000000000004"/>
    <row r="127" s="4" customFormat="1" x14ac:dyDescent="0.55000000000000004"/>
    <row r="128" s="4" customFormat="1" x14ac:dyDescent="0.55000000000000004"/>
    <row r="129" s="4" customFormat="1" x14ac:dyDescent="0.55000000000000004"/>
    <row r="130" s="4" customFormat="1" x14ac:dyDescent="0.55000000000000004"/>
    <row r="131" s="4" customFormat="1" x14ac:dyDescent="0.55000000000000004"/>
    <row r="132" s="4" customFormat="1" x14ac:dyDescent="0.55000000000000004"/>
    <row r="133" s="4" customFormat="1" x14ac:dyDescent="0.55000000000000004"/>
    <row r="134" s="4" customFormat="1" x14ac:dyDescent="0.55000000000000004"/>
    <row r="135" s="4" customFormat="1" x14ac:dyDescent="0.55000000000000004"/>
    <row r="136" s="4" customFormat="1" x14ac:dyDescent="0.55000000000000004"/>
    <row r="137" s="4" customFormat="1" x14ac:dyDescent="0.55000000000000004"/>
    <row r="138" s="4" customFormat="1" x14ac:dyDescent="0.55000000000000004"/>
    <row r="139" s="4" customFormat="1" x14ac:dyDescent="0.55000000000000004"/>
    <row r="140" s="4" customFormat="1" x14ac:dyDescent="0.55000000000000004"/>
    <row r="141" s="4" customFormat="1" x14ac:dyDescent="0.55000000000000004"/>
    <row r="142" s="4" customFormat="1" x14ac:dyDescent="0.55000000000000004"/>
    <row r="143" s="4" customFormat="1" x14ac:dyDescent="0.55000000000000004"/>
    <row r="144" s="4" customFormat="1" x14ac:dyDescent="0.55000000000000004"/>
    <row r="145" s="4" customFormat="1" x14ac:dyDescent="0.55000000000000004"/>
    <row r="146" s="4" customFormat="1" x14ac:dyDescent="0.55000000000000004"/>
    <row r="147" s="4" customFormat="1" x14ac:dyDescent="0.55000000000000004"/>
    <row r="148" s="4" customFormat="1" x14ac:dyDescent="0.55000000000000004"/>
    <row r="149" s="4" customFormat="1" x14ac:dyDescent="0.55000000000000004"/>
    <row r="150" s="4" customFormat="1" x14ac:dyDescent="0.55000000000000004"/>
    <row r="151" s="4" customFormat="1" x14ac:dyDescent="0.55000000000000004"/>
    <row r="152" s="4" customFormat="1" x14ac:dyDescent="0.55000000000000004"/>
    <row r="153" s="4" customFormat="1" x14ac:dyDescent="0.55000000000000004"/>
    <row r="154" s="4" customFormat="1" x14ac:dyDescent="0.55000000000000004"/>
    <row r="155" s="4" customFormat="1" x14ac:dyDescent="0.55000000000000004"/>
    <row r="156" s="4" customFormat="1" x14ac:dyDescent="0.55000000000000004"/>
    <row r="157" s="4" customFormat="1" x14ac:dyDescent="0.55000000000000004"/>
    <row r="158" s="4" customFormat="1" x14ac:dyDescent="0.55000000000000004"/>
    <row r="159" s="4" customFormat="1" x14ac:dyDescent="0.55000000000000004"/>
    <row r="160" s="4" customFormat="1" x14ac:dyDescent="0.55000000000000004"/>
    <row r="161" s="4" customFormat="1" x14ac:dyDescent="0.55000000000000004"/>
    <row r="162" s="4" customFormat="1" x14ac:dyDescent="0.55000000000000004"/>
    <row r="163" s="4" customFormat="1" x14ac:dyDescent="0.55000000000000004"/>
    <row r="164" s="4" customFormat="1" x14ac:dyDescent="0.55000000000000004"/>
    <row r="165" s="4" customFormat="1" x14ac:dyDescent="0.55000000000000004"/>
    <row r="166" s="4" customFormat="1" x14ac:dyDescent="0.55000000000000004"/>
    <row r="167" s="4" customFormat="1" x14ac:dyDescent="0.55000000000000004"/>
    <row r="168" s="4" customFormat="1" x14ac:dyDescent="0.55000000000000004"/>
    <row r="169" s="4" customFormat="1" x14ac:dyDescent="0.55000000000000004"/>
    <row r="170" s="4" customFormat="1" x14ac:dyDescent="0.55000000000000004"/>
    <row r="171" s="4" customFormat="1" x14ac:dyDescent="0.55000000000000004"/>
    <row r="172" s="4" customFormat="1" x14ac:dyDescent="0.55000000000000004"/>
    <row r="173" s="4" customFormat="1" x14ac:dyDescent="0.55000000000000004"/>
    <row r="174" s="4" customFormat="1" x14ac:dyDescent="0.55000000000000004"/>
    <row r="175" s="4" customFormat="1" x14ac:dyDescent="0.55000000000000004"/>
    <row r="176" s="4" customFormat="1" x14ac:dyDescent="0.55000000000000004"/>
    <row r="177" s="4" customFormat="1" x14ac:dyDescent="0.55000000000000004"/>
    <row r="178" s="4" customFormat="1" x14ac:dyDescent="0.55000000000000004"/>
    <row r="179" s="4" customFormat="1" x14ac:dyDescent="0.55000000000000004"/>
    <row r="180" s="4" customFormat="1" x14ac:dyDescent="0.55000000000000004"/>
    <row r="181" s="4" customFormat="1" x14ac:dyDescent="0.55000000000000004"/>
    <row r="182" s="4" customFormat="1" x14ac:dyDescent="0.55000000000000004"/>
    <row r="183" s="4" customFormat="1" x14ac:dyDescent="0.55000000000000004"/>
    <row r="184" s="4" customFormat="1" x14ac:dyDescent="0.55000000000000004"/>
    <row r="185" s="4" customFormat="1" x14ac:dyDescent="0.55000000000000004"/>
    <row r="186" s="4" customFormat="1" x14ac:dyDescent="0.55000000000000004"/>
    <row r="187" s="4" customFormat="1" x14ac:dyDescent="0.55000000000000004"/>
    <row r="188" s="4" customFormat="1" x14ac:dyDescent="0.55000000000000004"/>
    <row r="189" s="4" customFormat="1" x14ac:dyDescent="0.55000000000000004"/>
    <row r="190" s="4" customFormat="1" x14ac:dyDescent="0.55000000000000004"/>
    <row r="191" s="4" customFormat="1" x14ac:dyDescent="0.55000000000000004"/>
    <row r="192" s="4" customFormat="1" x14ac:dyDescent="0.55000000000000004"/>
    <row r="193" s="4" customFormat="1" x14ac:dyDescent="0.55000000000000004"/>
    <row r="194" s="4" customFormat="1" x14ac:dyDescent="0.55000000000000004"/>
    <row r="195" s="4" customFormat="1" x14ac:dyDescent="0.55000000000000004"/>
    <row r="196" s="4" customFormat="1" x14ac:dyDescent="0.55000000000000004"/>
    <row r="197" s="4" customFormat="1" x14ac:dyDescent="0.55000000000000004"/>
    <row r="198" s="4" customFormat="1" x14ac:dyDescent="0.55000000000000004"/>
    <row r="199" s="4" customFormat="1" x14ac:dyDescent="0.55000000000000004"/>
    <row r="200" s="4" customFormat="1" x14ac:dyDescent="0.55000000000000004"/>
    <row r="201" s="4" customFormat="1" x14ac:dyDescent="0.55000000000000004"/>
    <row r="202" s="4" customFormat="1" x14ac:dyDescent="0.55000000000000004"/>
    <row r="203" s="4" customFormat="1" x14ac:dyDescent="0.55000000000000004"/>
    <row r="204" s="4" customFormat="1" x14ac:dyDescent="0.55000000000000004"/>
    <row r="205" s="4" customFormat="1" x14ac:dyDescent="0.55000000000000004"/>
    <row r="206" s="4" customFormat="1" x14ac:dyDescent="0.55000000000000004"/>
    <row r="207" s="4" customFormat="1" x14ac:dyDescent="0.55000000000000004"/>
    <row r="208" s="4" customFormat="1" x14ac:dyDescent="0.55000000000000004"/>
    <row r="209" s="4" customFormat="1" x14ac:dyDescent="0.55000000000000004"/>
    <row r="210" s="4" customFormat="1" x14ac:dyDescent="0.55000000000000004"/>
    <row r="211" s="4" customFormat="1" x14ac:dyDescent="0.55000000000000004"/>
    <row r="212" s="4" customFormat="1" x14ac:dyDescent="0.55000000000000004"/>
    <row r="213" s="4" customFormat="1" x14ac:dyDescent="0.55000000000000004"/>
    <row r="214" s="4" customFormat="1" x14ac:dyDescent="0.55000000000000004"/>
    <row r="215" s="4" customFormat="1" x14ac:dyDescent="0.55000000000000004"/>
    <row r="216" s="4" customFormat="1" x14ac:dyDescent="0.55000000000000004"/>
    <row r="217" s="4" customFormat="1" x14ac:dyDescent="0.55000000000000004"/>
    <row r="218" s="4" customFormat="1" x14ac:dyDescent="0.55000000000000004"/>
    <row r="219" s="4" customFormat="1" x14ac:dyDescent="0.55000000000000004"/>
    <row r="220" s="4" customFormat="1" x14ac:dyDescent="0.55000000000000004"/>
    <row r="221" s="4" customFormat="1" x14ac:dyDescent="0.55000000000000004"/>
    <row r="222" s="4" customFormat="1" x14ac:dyDescent="0.55000000000000004"/>
    <row r="223" s="4" customFormat="1" x14ac:dyDescent="0.55000000000000004"/>
    <row r="224" s="4" customFormat="1" x14ac:dyDescent="0.55000000000000004"/>
    <row r="225" s="4" customFormat="1" x14ac:dyDescent="0.55000000000000004"/>
    <row r="226" s="4" customFormat="1" x14ac:dyDescent="0.55000000000000004"/>
    <row r="227" s="4" customFormat="1" x14ac:dyDescent="0.55000000000000004"/>
    <row r="228" s="4" customFormat="1" x14ac:dyDescent="0.55000000000000004"/>
    <row r="229" s="4" customFormat="1" x14ac:dyDescent="0.55000000000000004"/>
    <row r="230" s="4" customFormat="1" x14ac:dyDescent="0.55000000000000004"/>
    <row r="231" s="4" customFormat="1" x14ac:dyDescent="0.55000000000000004"/>
    <row r="232" s="4" customFormat="1" x14ac:dyDescent="0.55000000000000004"/>
    <row r="233" s="4" customFormat="1" x14ac:dyDescent="0.55000000000000004"/>
    <row r="234" s="4" customFormat="1" x14ac:dyDescent="0.55000000000000004"/>
    <row r="235" s="4" customFormat="1" x14ac:dyDescent="0.55000000000000004"/>
    <row r="236" s="4" customFormat="1" x14ac:dyDescent="0.55000000000000004"/>
    <row r="237" s="4" customFormat="1" x14ac:dyDescent="0.55000000000000004"/>
    <row r="238" s="4" customFormat="1" x14ac:dyDescent="0.55000000000000004"/>
    <row r="239" s="4" customFormat="1" x14ac:dyDescent="0.55000000000000004"/>
    <row r="240" s="4" customFormat="1" x14ac:dyDescent="0.55000000000000004"/>
    <row r="241" s="4" customFormat="1" x14ac:dyDescent="0.55000000000000004"/>
    <row r="242" s="4" customFormat="1" x14ac:dyDescent="0.55000000000000004"/>
    <row r="243" s="4" customFormat="1" x14ac:dyDescent="0.55000000000000004"/>
    <row r="244" s="4" customFormat="1" x14ac:dyDescent="0.55000000000000004"/>
    <row r="245" s="4" customFormat="1" x14ac:dyDescent="0.55000000000000004"/>
    <row r="246" s="4" customFormat="1" x14ac:dyDescent="0.55000000000000004"/>
    <row r="247" s="4" customFormat="1" x14ac:dyDescent="0.55000000000000004"/>
    <row r="248" s="4" customFormat="1" x14ac:dyDescent="0.55000000000000004"/>
    <row r="249" s="4" customFormat="1" x14ac:dyDescent="0.55000000000000004"/>
    <row r="250" s="4" customFormat="1" x14ac:dyDescent="0.55000000000000004"/>
    <row r="251" s="4" customFormat="1" x14ac:dyDescent="0.55000000000000004"/>
    <row r="252" s="4" customFormat="1" x14ac:dyDescent="0.55000000000000004"/>
    <row r="253" s="4" customFormat="1" x14ac:dyDescent="0.55000000000000004"/>
    <row r="254" s="4" customFormat="1" x14ac:dyDescent="0.55000000000000004"/>
    <row r="255" s="4" customFormat="1" x14ac:dyDescent="0.55000000000000004"/>
    <row r="256" s="4" customFormat="1" x14ac:dyDescent="0.55000000000000004"/>
    <row r="257" s="4" customFormat="1" x14ac:dyDescent="0.55000000000000004"/>
    <row r="258" s="4" customFormat="1" x14ac:dyDescent="0.55000000000000004"/>
    <row r="259" s="4" customFormat="1" x14ac:dyDescent="0.55000000000000004"/>
    <row r="260" s="4" customFormat="1" x14ac:dyDescent="0.55000000000000004"/>
    <row r="261" s="4" customFormat="1" x14ac:dyDescent="0.55000000000000004"/>
    <row r="262" s="4" customFormat="1" x14ac:dyDescent="0.55000000000000004"/>
    <row r="263" s="4" customFormat="1" x14ac:dyDescent="0.55000000000000004"/>
    <row r="264" s="4" customFormat="1" x14ac:dyDescent="0.55000000000000004"/>
    <row r="265" s="4" customFormat="1" x14ac:dyDescent="0.55000000000000004"/>
    <row r="266" s="4" customFormat="1" x14ac:dyDescent="0.55000000000000004"/>
    <row r="267" s="4" customFormat="1" x14ac:dyDescent="0.55000000000000004"/>
    <row r="268" s="4" customFormat="1" x14ac:dyDescent="0.55000000000000004"/>
    <row r="269" s="4" customFormat="1" x14ac:dyDescent="0.55000000000000004"/>
    <row r="270" s="4" customFormat="1" x14ac:dyDescent="0.55000000000000004"/>
    <row r="271" s="4" customFormat="1" x14ac:dyDescent="0.55000000000000004"/>
    <row r="272" s="4" customFormat="1" x14ac:dyDescent="0.55000000000000004"/>
    <row r="273" s="4" customFormat="1" x14ac:dyDescent="0.55000000000000004"/>
    <row r="274" s="4" customFormat="1" x14ac:dyDescent="0.55000000000000004"/>
    <row r="275" s="4" customFormat="1" x14ac:dyDescent="0.55000000000000004"/>
    <row r="276" s="4" customFormat="1" x14ac:dyDescent="0.55000000000000004"/>
    <row r="277" s="4" customFormat="1" x14ac:dyDescent="0.55000000000000004"/>
    <row r="278" s="4" customFormat="1" x14ac:dyDescent="0.55000000000000004"/>
    <row r="279" s="4" customFormat="1" x14ac:dyDescent="0.55000000000000004"/>
    <row r="280" s="4" customFormat="1" x14ac:dyDescent="0.55000000000000004"/>
    <row r="281" s="4" customFormat="1" x14ac:dyDescent="0.55000000000000004"/>
    <row r="282" s="4" customFormat="1" x14ac:dyDescent="0.55000000000000004"/>
    <row r="283" s="4" customFormat="1" x14ac:dyDescent="0.55000000000000004"/>
    <row r="284" s="4" customFormat="1" x14ac:dyDescent="0.55000000000000004"/>
    <row r="285" s="4" customFormat="1" x14ac:dyDescent="0.55000000000000004"/>
    <row r="286" s="4" customFormat="1" x14ac:dyDescent="0.55000000000000004"/>
    <row r="287" s="4" customFormat="1" x14ac:dyDescent="0.55000000000000004"/>
    <row r="288" s="4" customFormat="1" x14ac:dyDescent="0.55000000000000004"/>
    <row r="289" s="4" customFormat="1" x14ac:dyDescent="0.55000000000000004"/>
    <row r="290" s="4" customFormat="1" x14ac:dyDescent="0.55000000000000004"/>
    <row r="291" s="4" customFormat="1" x14ac:dyDescent="0.55000000000000004"/>
    <row r="292" s="4" customFormat="1" x14ac:dyDescent="0.55000000000000004"/>
    <row r="293" s="4" customFormat="1" x14ac:dyDescent="0.55000000000000004"/>
    <row r="294" s="4" customFormat="1" x14ac:dyDescent="0.55000000000000004"/>
    <row r="295" s="4" customFormat="1" x14ac:dyDescent="0.55000000000000004"/>
    <row r="296" s="4" customFormat="1" x14ac:dyDescent="0.55000000000000004"/>
    <row r="297" s="4" customFormat="1" x14ac:dyDescent="0.55000000000000004"/>
    <row r="298" s="4" customFormat="1" x14ac:dyDescent="0.55000000000000004"/>
    <row r="299" s="4" customFormat="1" x14ac:dyDescent="0.55000000000000004"/>
    <row r="300" s="4" customFormat="1" x14ac:dyDescent="0.55000000000000004"/>
    <row r="301" s="4" customFormat="1" x14ac:dyDescent="0.55000000000000004"/>
    <row r="302" s="4" customFormat="1" x14ac:dyDescent="0.55000000000000004"/>
    <row r="303" s="4" customFormat="1" x14ac:dyDescent="0.55000000000000004"/>
    <row r="304" s="4" customFormat="1" x14ac:dyDescent="0.55000000000000004"/>
    <row r="305" s="4" customFormat="1" x14ac:dyDescent="0.55000000000000004"/>
    <row r="306" s="4" customFormat="1" x14ac:dyDescent="0.55000000000000004"/>
    <row r="307" s="4" customFormat="1" x14ac:dyDescent="0.55000000000000004"/>
    <row r="308" s="4" customFormat="1" x14ac:dyDescent="0.55000000000000004"/>
    <row r="309" s="4" customFormat="1" x14ac:dyDescent="0.55000000000000004"/>
    <row r="310" s="4" customFormat="1" x14ac:dyDescent="0.55000000000000004"/>
    <row r="311" s="4" customFormat="1" x14ac:dyDescent="0.55000000000000004"/>
    <row r="312" s="4" customFormat="1" x14ac:dyDescent="0.55000000000000004"/>
    <row r="313" s="4" customFormat="1" x14ac:dyDescent="0.55000000000000004"/>
    <row r="314" s="4" customFormat="1" x14ac:dyDescent="0.55000000000000004"/>
    <row r="315" s="4" customFormat="1" x14ac:dyDescent="0.55000000000000004"/>
    <row r="316" s="4" customFormat="1" x14ac:dyDescent="0.55000000000000004"/>
    <row r="317" s="4" customFormat="1" x14ac:dyDescent="0.55000000000000004"/>
    <row r="318" s="4" customFormat="1" x14ac:dyDescent="0.55000000000000004"/>
    <row r="319" s="4" customFormat="1" x14ac:dyDescent="0.55000000000000004"/>
    <row r="320" s="4" customFormat="1" x14ac:dyDescent="0.55000000000000004"/>
    <row r="321" s="4" customFormat="1" x14ac:dyDescent="0.55000000000000004"/>
    <row r="322" s="4" customFormat="1" x14ac:dyDescent="0.55000000000000004"/>
    <row r="323" s="4" customFormat="1" x14ac:dyDescent="0.55000000000000004"/>
    <row r="324" s="4" customFormat="1" x14ac:dyDescent="0.55000000000000004"/>
    <row r="325" s="4" customFormat="1" x14ac:dyDescent="0.55000000000000004"/>
    <row r="326" s="4" customFormat="1" x14ac:dyDescent="0.55000000000000004"/>
    <row r="327" s="4" customFormat="1" x14ac:dyDescent="0.55000000000000004"/>
    <row r="328" s="4" customFormat="1" x14ac:dyDescent="0.55000000000000004"/>
    <row r="329" s="4" customFormat="1" x14ac:dyDescent="0.55000000000000004"/>
    <row r="330" s="4" customFormat="1" x14ac:dyDescent="0.55000000000000004"/>
    <row r="331" s="4" customFormat="1" x14ac:dyDescent="0.55000000000000004"/>
    <row r="332" s="4" customFormat="1" x14ac:dyDescent="0.55000000000000004"/>
    <row r="333" s="4" customFormat="1" x14ac:dyDescent="0.55000000000000004"/>
    <row r="334" s="4" customFormat="1" x14ac:dyDescent="0.55000000000000004"/>
    <row r="335" s="4" customFormat="1" x14ac:dyDescent="0.55000000000000004"/>
    <row r="336" s="4" customFormat="1" x14ac:dyDescent="0.55000000000000004"/>
    <row r="337" s="4" customFormat="1" x14ac:dyDescent="0.55000000000000004"/>
    <row r="338" s="4" customFormat="1" x14ac:dyDescent="0.55000000000000004"/>
    <row r="339" s="4" customFormat="1" x14ac:dyDescent="0.55000000000000004"/>
    <row r="340" s="4" customFormat="1" x14ac:dyDescent="0.55000000000000004"/>
    <row r="341" s="4" customFormat="1" x14ac:dyDescent="0.55000000000000004"/>
    <row r="342" s="4" customFormat="1" x14ac:dyDescent="0.55000000000000004"/>
    <row r="343" s="4" customFormat="1" x14ac:dyDescent="0.55000000000000004"/>
    <row r="344" s="4" customFormat="1" x14ac:dyDescent="0.55000000000000004"/>
    <row r="345" s="4" customFormat="1" x14ac:dyDescent="0.55000000000000004"/>
    <row r="346" s="4" customFormat="1" x14ac:dyDescent="0.55000000000000004"/>
    <row r="347" s="4" customFormat="1" x14ac:dyDescent="0.55000000000000004"/>
    <row r="348" s="4" customFormat="1" x14ac:dyDescent="0.55000000000000004"/>
    <row r="349" s="4" customFormat="1" x14ac:dyDescent="0.55000000000000004"/>
    <row r="350" s="4" customFormat="1" x14ac:dyDescent="0.55000000000000004"/>
    <row r="351" s="4" customFormat="1" x14ac:dyDescent="0.55000000000000004"/>
    <row r="352" s="4" customFormat="1" x14ac:dyDescent="0.55000000000000004"/>
    <row r="353" s="4" customFormat="1" x14ac:dyDescent="0.55000000000000004"/>
    <row r="354" s="4" customFormat="1" x14ac:dyDescent="0.55000000000000004"/>
    <row r="355" s="4" customFormat="1" x14ac:dyDescent="0.55000000000000004"/>
    <row r="356" s="4" customFormat="1" x14ac:dyDescent="0.55000000000000004"/>
    <row r="357" s="4" customFormat="1" x14ac:dyDescent="0.55000000000000004"/>
    <row r="358" s="4" customFormat="1" x14ac:dyDescent="0.55000000000000004"/>
    <row r="359" s="4" customFormat="1" x14ac:dyDescent="0.55000000000000004"/>
    <row r="360" s="4" customFormat="1" x14ac:dyDescent="0.55000000000000004"/>
    <row r="361" s="4" customFormat="1" x14ac:dyDescent="0.55000000000000004"/>
    <row r="362" s="4" customFormat="1" x14ac:dyDescent="0.55000000000000004"/>
    <row r="363" s="4" customFormat="1" x14ac:dyDescent="0.55000000000000004"/>
    <row r="364" s="4" customFormat="1" x14ac:dyDescent="0.55000000000000004"/>
    <row r="365" s="4" customFormat="1" x14ac:dyDescent="0.55000000000000004"/>
    <row r="366" s="4" customFormat="1" x14ac:dyDescent="0.55000000000000004"/>
    <row r="367" s="4" customFormat="1" x14ac:dyDescent="0.55000000000000004"/>
    <row r="368" s="4" customFormat="1" x14ac:dyDescent="0.55000000000000004"/>
    <row r="369" s="4" customFormat="1" x14ac:dyDescent="0.55000000000000004"/>
    <row r="370" s="4" customFormat="1" x14ac:dyDescent="0.55000000000000004"/>
    <row r="371" s="4" customFormat="1" x14ac:dyDescent="0.55000000000000004"/>
    <row r="372" s="4" customFormat="1" x14ac:dyDescent="0.55000000000000004"/>
    <row r="373" s="4" customFormat="1" x14ac:dyDescent="0.55000000000000004"/>
    <row r="374" s="4" customFormat="1" x14ac:dyDescent="0.55000000000000004"/>
    <row r="375" s="4" customFormat="1" x14ac:dyDescent="0.55000000000000004"/>
    <row r="376" s="4" customFormat="1" x14ac:dyDescent="0.55000000000000004"/>
    <row r="377" s="4" customFormat="1" x14ac:dyDescent="0.55000000000000004"/>
    <row r="378" s="4" customFormat="1" x14ac:dyDescent="0.55000000000000004"/>
    <row r="379" s="4" customFormat="1" x14ac:dyDescent="0.55000000000000004"/>
    <row r="380" s="4" customFormat="1" x14ac:dyDescent="0.55000000000000004"/>
    <row r="381" s="4" customFormat="1" x14ac:dyDescent="0.55000000000000004"/>
    <row r="382" s="4" customFormat="1" x14ac:dyDescent="0.55000000000000004"/>
    <row r="383" s="4" customFormat="1" x14ac:dyDescent="0.55000000000000004"/>
    <row r="384" s="4" customFormat="1" x14ac:dyDescent="0.55000000000000004"/>
    <row r="385" s="4" customFormat="1" x14ac:dyDescent="0.55000000000000004"/>
    <row r="386" s="4" customFormat="1" x14ac:dyDescent="0.55000000000000004"/>
    <row r="387" s="4" customFormat="1" x14ac:dyDescent="0.55000000000000004"/>
    <row r="388" s="4" customFormat="1" x14ac:dyDescent="0.55000000000000004"/>
    <row r="389" s="4" customFormat="1" x14ac:dyDescent="0.55000000000000004"/>
    <row r="390" s="4" customFormat="1" x14ac:dyDescent="0.55000000000000004"/>
    <row r="391" s="4" customFormat="1" x14ac:dyDescent="0.55000000000000004"/>
    <row r="392" s="4" customFormat="1" x14ac:dyDescent="0.55000000000000004"/>
    <row r="393" s="4" customFormat="1" x14ac:dyDescent="0.55000000000000004"/>
    <row r="394" s="4" customFormat="1" x14ac:dyDescent="0.55000000000000004"/>
    <row r="395" s="4" customFormat="1" x14ac:dyDescent="0.55000000000000004"/>
    <row r="396" s="4" customFormat="1" x14ac:dyDescent="0.55000000000000004"/>
    <row r="397" s="4" customFormat="1" x14ac:dyDescent="0.55000000000000004"/>
    <row r="398" s="4" customFormat="1" x14ac:dyDescent="0.55000000000000004"/>
    <row r="399" s="4" customFormat="1" x14ac:dyDescent="0.55000000000000004"/>
    <row r="400" s="4" customFormat="1" x14ac:dyDescent="0.55000000000000004"/>
    <row r="401" s="4" customFormat="1" x14ac:dyDescent="0.55000000000000004"/>
    <row r="402" s="4" customFormat="1" x14ac:dyDescent="0.55000000000000004"/>
    <row r="403" s="4" customFormat="1" x14ac:dyDescent="0.55000000000000004"/>
    <row r="404" s="4" customFormat="1" x14ac:dyDescent="0.55000000000000004"/>
    <row r="405" s="4" customFormat="1" x14ac:dyDescent="0.55000000000000004"/>
    <row r="406" s="4" customFormat="1" x14ac:dyDescent="0.55000000000000004"/>
    <row r="407" s="4" customFormat="1" x14ac:dyDescent="0.55000000000000004"/>
    <row r="408" s="4" customFormat="1" x14ac:dyDescent="0.55000000000000004"/>
    <row r="409" s="4" customFormat="1" x14ac:dyDescent="0.55000000000000004"/>
    <row r="410" s="4" customFormat="1" x14ac:dyDescent="0.55000000000000004"/>
    <row r="411" s="4" customFormat="1" x14ac:dyDescent="0.55000000000000004"/>
    <row r="412" s="4" customFormat="1" x14ac:dyDescent="0.55000000000000004"/>
    <row r="413" s="4" customFormat="1" x14ac:dyDescent="0.55000000000000004"/>
    <row r="414" s="4" customFormat="1" x14ac:dyDescent="0.55000000000000004"/>
    <row r="415" s="4" customFormat="1" x14ac:dyDescent="0.55000000000000004"/>
    <row r="416" s="4" customFormat="1" x14ac:dyDescent="0.55000000000000004"/>
    <row r="417" s="4" customFormat="1" x14ac:dyDescent="0.55000000000000004"/>
    <row r="418" s="4" customFormat="1" x14ac:dyDescent="0.55000000000000004"/>
    <row r="419" s="4" customFormat="1" x14ac:dyDescent="0.55000000000000004"/>
    <row r="420" s="4" customFormat="1" x14ac:dyDescent="0.55000000000000004"/>
    <row r="421" s="4" customFormat="1" x14ac:dyDescent="0.55000000000000004"/>
    <row r="422" s="4" customFormat="1" x14ac:dyDescent="0.55000000000000004"/>
    <row r="423" s="4" customFormat="1" x14ac:dyDescent="0.55000000000000004"/>
    <row r="424" s="4" customFormat="1" x14ac:dyDescent="0.55000000000000004"/>
    <row r="425" s="4" customFormat="1" x14ac:dyDescent="0.55000000000000004"/>
    <row r="426" s="4" customFormat="1" x14ac:dyDescent="0.55000000000000004"/>
    <row r="427" s="4" customFormat="1" x14ac:dyDescent="0.55000000000000004"/>
    <row r="428" s="4" customFormat="1" x14ac:dyDescent="0.55000000000000004"/>
    <row r="429" s="4" customFormat="1" x14ac:dyDescent="0.55000000000000004"/>
    <row r="430" s="4" customFormat="1" x14ac:dyDescent="0.55000000000000004"/>
    <row r="431" s="4" customFormat="1" x14ac:dyDescent="0.55000000000000004"/>
    <row r="432" s="4" customFormat="1" x14ac:dyDescent="0.55000000000000004"/>
    <row r="433" s="4" customFormat="1" x14ac:dyDescent="0.55000000000000004"/>
    <row r="434" s="4" customFormat="1" x14ac:dyDescent="0.55000000000000004"/>
    <row r="435" s="4" customFormat="1" x14ac:dyDescent="0.55000000000000004"/>
    <row r="436" s="4" customFormat="1" x14ac:dyDescent="0.55000000000000004"/>
    <row r="437" s="4" customFormat="1" x14ac:dyDescent="0.55000000000000004"/>
    <row r="438" s="4" customFormat="1" x14ac:dyDescent="0.55000000000000004"/>
    <row r="439" s="4" customFormat="1" x14ac:dyDescent="0.55000000000000004"/>
    <row r="440" s="4" customFormat="1" x14ac:dyDescent="0.55000000000000004"/>
    <row r="441" s="4" customFormat="1" x14ac:dyDescent="0.55000000000000004"/>
    <row r="442" s="4" customFormat="1" x14ac:dyDescent="0.55000000000000004"/>
    <row r="443" s="4" customFormat="1" x14ac:dyDescent="0.55000000000000004"/>
    <row r="444" s="4" customFormat="1" x14ac:dyDescent="0.55000000000000004"/>
    <row r="445" s="4" customFormat="1" x14ac:dyDescent="0.55000000000000004"/>
    <row r="446" s="4" customFormat="1" x14ac:dyDescent="0.55000000000000004"/>
    <row r="447" s="4" customFormat="1" x14ac:dyDescent="0.55000000000000004"/>
    <row r="448" s="4" customFormat="1" x14ac:dyDescent="0.55000000000000004"/>
    <row r="449" s="4" customFormat="1" x14ac:dyDescent="0.55000000000000004"/>
    <row r="450" s="4" customFormat="1" x14ac:dyDescent="0.55000000000000004"/>
    <row r="451" s="4" customFormat="1" x14ac:dyDescent="0.55000000000000004"/>
    <row r="452" s="4" customFormat="1" x14ac:dyDescent="0.55000000000000004"/>
    <row r="453" s="4" customFormat="1" x14ac:dyDescent="0.55000000000000004"/>
    <row r="454" s="4" customFormat="1" x14ac:dyDescent="0.55000000000000004"/>
    <row r="455" s="4" customFormat="1" x14ac:dyDescent="0.55000000000000004"/>
    <row r="456" s="4" customFormat="1" x14ac:dyDescent="0.55000000000000004"/>
    <row r="457" s="4" customFormat="1" x14ac:dyDescent="0.55000000000000004"/>
    <row r="458" s="4" customFormat="1" x14ac:dyDescent="0.55000000000000004"/>
    <row r="459" s="4" customFormat="1" x14ac:dyDescent="0.55000000000000004"/>
    <row r="460" s="4" customFormat="1" x14ac:dyDescent="0.55000000000000004"/>
    <row r="461" s="4" customFormat="1" x14ac:dyDescent="0.55000000000000004"/>
    <row r="462" s="4" customFormat="1" x14ac:dyDescent="0.55000000000000004"/>
    <row r="463" s="4" customFormat="1" x14ac:dyDescent="0.55000000000000004"/>
    <row r="464" s="4" customFormat="1" x14ac:dyDescent="0.55000000000000004"/>
    <row r="465" s="4" customFormat="1" x14ac:dyDescent="0.55000000000000004"/>
    <row r="466" s="4" customFormat="1" x14ac:dyDescent="0.55000000000000004"/>
    <row r="467" s="4" customFormat="1" x14ac:dyDescent="0.55000000000000004"/>
    <row r="468" s="4" customFormat="1" x14ac:dyDescent="0.55000000000000004"/>
    <row r="469" s="4" customFormat="1" x14ac:dyDescent="0.55000000000000004"/>
    <row r="470" s="4" customFormat="1" x14ac:dyDescent="0.55000000000000004"/>
    <row r="471" s="4" customFormat="1" x14ac:dyDescent="0.55000000000000004"/>
    <row r="472" s="4" customFormat="1" x14ac:dyDescent="0.55000000000000004"/>
    <row r="473" s="4" customFormat="1" x14ac:dyDescent="0.55000000000000004"/>
    <row r="474" s="4" customFormat="1" x14ac:dyDescent="0.55000000000000004"/>
    <row r="475" s="4" customFormat="1" x14ac:dyDescent="0.55000000000000004"/>
    <row r="476" s="4" customFormat="1" x14ac:dyDescent="0.55000000000000004"/>
    <row r="477" s="4" customFormat="1" x14ac:dyDescent="0.55000000000000004"/>
    <row r="478" s="4" customFormat="1" x14ac:dyDescent="0.55000000000000004"/>
    <row r="479" s="4" customFormat="1" x14ac:dyDescent="0.55000000000000004"/>
    <row r="480" s="4" customFormat="1" x14ac:dyDescent="0.55000000000000004"/>
    <row r="481" s="4" customFormat="1" x14ac:dyDescent="0.55000000000000004"/>
    <row r="482" s="4" customFormat="1" x14ac:dyDescent="0.55000000000000004"/>
    <row r="483" s="4" customFormat="1" x14ac:dyDescent="0.55000000000000004"/>
    <row r="484" s="4" customFormat="1" x14ac:dyDescent="0.55000000000000004"/>
    <row r="485" s="4" customFormat="1" x14ac:dyDescent="0.55000000000000004"/>
    <row r="486" s="4" customFormat="1" x14ac:dyDescent="0.55000000000000004"/>
    <row r="487" s="4" customFormat="1" x14ac:dyDescent="0.55000000000000004"/>
    <row r="488" s="4" customFormat="1" x14ac:dyDescent="0.55000000000000004"/>
    <row r="489" s="4" customFormat="1" x14ac:dyDescent="0.55000000000000004"/>
    <row r="490" s="4" customFormat="1" x14ac:dyDescent="0.55000000000000004"/>
    <row r="491" s="4" customFormat="1" x14ac:dyDescent="0.55000000000000004"/>
    <row r="492" s="4" customFormat="1" x14ac:dyDescent="0.55000000000000004"/>
    <row r="493" s="4" customFormat="1" x14ac:dyDescent="0.55000000000000004"/>
    <row r="494" s="4" customFormat="1" x14ac:dyDescent="0.55000000000000004"/>
    <row r="495" s="4" customFormat="1" x14ac:dyDescent="0.55000000000000004"/>
    <row r="496" s="4" customFormat="1" x14ac:dyDescent="0.55000000000000004"/>
    <row r="497" s="4" customFormat="1" x14ac:dyDescent="0.55000000000000004"/>
    <row r="498" s="4" customFormat="1" x14ac:dyDescent="0.55000000000000004"/>
    <row r="499" s="4" customFormat="1" x14ac:dyDescent="0.55000000000000004"/>
    <row r="500" s="4" customFormat="1" x14ac:dyDescent="0.55000000000000004"/>
    <row r="501" s="4" customFormat="1" x14ac:dyDescent="0.55000000000000004"/>
    <row r="502" s="4" customFormat="1" x14ac:dyDescent="0.55000000000000004"/>
    <row r="503" s="4" customFormat="1" x14ac:dyDescent="0.55000000000000004"/>
    <row r="504" s="4" customFormat="1" x14ac:dyDescent="0.55000000000000004"/>
    <row r="505" s="4" customFormat="1" x14ac:dyDescent="0.55000000000000004"/>
    <row r="506" s="4" customFormat="1" x14ac:dyDescent="0.55000000000000004"/>
    <row r="507" s="4" customFormat="1" x14ac:dyDescent="0.55000000000000004"/>
    <row r="508" s="4" customFormat="1" x14ac:dyDescent="0.55000000000000004"/>
    <row r="509" s="4" customFormat="1" x14ac:dyDescent="0.55000000000000004"/>
    <row r="510" s="4" customFormat="1" x14ac:dyDescent="0.55000000000000004"/>
    <row r="511" s="4" customFormat="1" x14ac:dyDescent="0.55000000000000004"/>
    <row r="512" s="4" customFormat="1" x14ac:dyDescent="0.55000000000000004"/>
    <row r="513" s="4" customFormat="1" x14ac:dyDescent="0.55000000000000004"/>
    <row r="514" s="4" customFormat="1" x14ac:dyDescent="0.55000000000000004"/>
    <row r="515" s="4" customFormat="1" x14ac:dyDescent="0.55000000000000004"/>
    <row r="516" s="4" customFormat="1" x14ac:dyDescent="0.55000000000000004"/>
    <row r="517" s="4" customFormat="1" x14ac:dyDescent="0.55000000000000004"/>
    <row r="518" s="4" customFormat="1" x14ac:dyDescent="0.55000000000000004"/>
    <row r="519" s="4" customFormat="1" x14ac:dyDescent="0.55000000000000004"/>
    <row r="520" s="4" customFormat="1" x14ac:dyDescent="0.55000000000000004"/>
    <row r="521" s="4" customFormat="1" x14ac:dyDescent="0.55000000000000004"/>
    <row r="522" s="4" customFormat="1" x14ac:dyDescent="0.55000000000000004"/>
    <row r="523" s="4" customFormat="1" x14ac:dyDescent="0.55000000000000004"/>
    <row r="524" s="4" customFormat="1" x14ac:dyDescent="0.55000000000000004"/>
    <row r="525" s="4" customFormat="1" x14ac:dyDescent="0.55000000000000004"/>
    <row r="526" s="4" customFormat="1" x14ac:dyDescent="0.55000000000000004"/>
    <row r="527" s="4" customFormat="1" x14ac:dyDescent="0.55000000000000004"/>
    <row r="528" s="4" customFormat="1" x14ac:dyDescent="0.55000000000000004"/>
    <row r="529" s="4" customFormat="1" x14ac:dyDescent="0.55000000000000004"/>
    <row r="530" s="4" customFormat="1" x14ac:dyDescent="0.55000000000000004"/>
    <row r="531" s="4" customFormat="1" x14ac:dyDescent="0.55000000000000004"/>
    <row r="532" s="4" customFormat="1" x14ac:dyDescent="0.55000000000000004"/>
    <row r="533" s="4" customFormat="1" x14ac:dyDescent="0.55000000000000004"/>
    <row r="534" s="4" customFormat="1" x14ac:dyDescent="0.55000000000000004"/>
    <row r="535" s="4" customFormat="1" x14ac:dyDescent="0.55000000000000004"/>
    <row r="536" s="4" customFormat="1" x14ac:dyDescent="0.55000000000000004"/>
    <row r="537" s="4" customFormat="1" x14ac:dyDescent="0.55000000000000004"/>
    <row r="538" s="4" customFormat="1" x14ac:dyDescent="0.55000000000000004"/>
    <row r="539" s="4" customFormat="1" x14ac:dyDescent="0.55000000000000004"/>
    <row r="540" s="4" customFormat="1" x14ac:dyDescent="0.55000000000000004"/>
    <row r="541" s="4" customFormat="1" x14ac:dyDescent="0.55000000000000004"/>
    <row r="542" s="4" customFormat="1" x14ac:dyDescent="0.55000000000000004"/>
    <row r="543" s="4" customFormat="1" x14ac:dyDescent="0.55000000000000004"/>
    <row r="544" s="4" customFormat="1" x14ac:dyDescent="0.55000000000000004"/>
    <row r="545" s="4" customFormat="1" x14ac:dyDescent="0.55000000000000004"/>
    <row r="546" s="4" customFormat="1" x14ac:dyDescent="0.55000000000000004"/>
    <row r="547" s="4" customFormat="1" x14ac:dyDescent="0.55000000000000004"/>
    <row r="548" s="4" customFormat="1" x14ac:dyDescent="0.55000000000000004"/>
    <row r="549" s="4" customFormat="1" x14ac:dyDescent="0.55000000000000004"/>
    <row r="550" s="4" customFormat="1" x14ac:dyDescent="0.55000000000000004"/>
    <row r="551" s="4" customFormat="1" x14ac:dyDescent="0.55000000000000004"/>
    <row r="552" s="4" customFormat="1" x14ac:dyDescent="0.55000000000000004"/>
    <row r="553" s="4" customFormat="1" x14ac:dyDescent="0.55000000000000004"/>
    <row r="554" s="4" customFormat="1" x14ac:dyDescent="0.55000000000000004"/>
    <row r="555" s="4" customFormat="1" x14ac:dyDescent="0.55000000000000004"/>
    <row r="556" s="4" customFormat="1" x14ac:dyDescent="0.55000000000000004"/>
    <row r="557" s="4" customFormat="1" x14ac:dyDescent="0.55000000000000004"/>
    <row r="558" s="4" customFormat="1" x14ac:dyDescent="0.55000000000000004"/>
    <row r="559" s="4" customFormat="1" x14ac:dyDescent="0.55000000000000004"/>
    <row r="560" s="4" customFormat="1" x14ac:dyDescent="0.55000000000000004"/>
    <row r="561" s="4" customFormat="1" x14ac:dyDescent="0.55000000000000004"/>
    <row r="562" s="4" customFormat="1" x14ac:dyDescent="0.55000000000000004"/>
    <row r="563" s="4" customFormat="1" x14ac:dyDescent="0.55000000000000004"/>
    <row r="564" s="4" customFormat="1" x14ac:dyDescent="0.55000000000000004"/>
    <row r="565" s="4" customFormat="1" x14ac:dyDescent="0.55000000000000004"/>
    <row r="566" s="4" customFormat="1" x14ac:dyDescent="0.55000000000000004"/>
    <row r="567" s="4" customFormat="1" x14ac:dyDescent="0.55000000000000004"/>
    <row r="568" s="4" customFormat="1" x14ac:dyDescent="0.55000000000000004"/>
    <row r="569" s="4" customFormat="1" x14ac:dyDescent="0.55000000000000004"/>
    <row r="570" s="4" customFormat="1" x14ac:dyDescent="0.55000000000000004"/>
    <row r="571" s="4" customFormat="1" x14ac:dyDescent="0.55000000000000004"/>
    <row r="572" s="4" customFormat="1" x14ac:dyDescent="0.55000000000000004"/>
    <row r="573" s="4" customFormat="1" x14ac:dyDescent="0.55000000000000004"/>
    <row r="574" s="4" customFormat="1" x14ac:dyDescent="0.55000000000000004"/>
    <row r="575" s="4" customFormat="1" x14ac:dyDescent="0.55000000000000004"/>
    <row r="576" s="4" customFormat="1" x14ac:dyDescent="0.55000000000000004"/>
    <row r="577" s="4" customFormat="1" x14ac:dyDescent="0.55000000000000004"/>
    <row r="578" s="4" customFormat="1" x14ac:dyDescent="0.55000000000000004"/>
    <row r="579" s="4" customFormat="1" x14ac:dyDescent="0.55000000000000004"/>
    <row r="580" s="4" customFormat="1" x14ac:dyDescent="0.55000000000000004"/>
    <row r="581" s="4" customFormat="1" x14ac:dyDescent="0.55000000000000004"/>
    <row r="582" s="4" customFormat="1" x14ac:dyDescent="0.55000000000000004"/>
    <row r="583" s="4" customFormat="1" x14ac:dyDescent="0.55000000000000004"/>
    <row r="584" s="4" customFormat="1" x14ac:dyDescent="0.55000000000000004"/>
    <row r="585" s="4" customFormat="1" x14ac:dyDescent="0.55000000000000004"/>
    <row r="586" s="4" customFormat="1" x14ac:dyDescent="0.55000000000000004"/>
    <row r="587" s="4" customFormat="1" x14ac:dyDescent="0.55000000000000004"/>
    <row r="588" s="4" customFormat="1" x14ac:dyDescent="0.55000000000000004"/>
    <row r="589" s="4" customFormat="1" x14ac:dyDescent="0.55000000000000004"/>
    <row r="590" s="4" customFormat="1" x14ac:dyDescent="0.55000000000000004"/>
    <row r="591" s="4" customFormat="1" x14ac:dyDescent="0.55000000000000004"/>
    <row r="592" s="4" customFormat="1" x14ac:dyDescent="0.55000000000000004"/>
    <row r="593" s="4" customFormat="1" x14ac:dyDescent="0.55000000000000004"/>
    <row r="594" s="4" customFormat="1" x14ac:dyDescent="0.55000000000000004"/>
    <row r="595" s="4" customFormat="1" x14ac:dyDescent="0.55000000000000004"/>
    <row r="596" s="4" customFormat="1" x14ac:dyDescent="0.55000000000000004"/>
    <row r="597" s="4" customFormat="1" x14ac:dyDescent="0.55000000000000004"/>
    <row r="598" s="4" customFormat="1" x14ac:dyDescent="0.55000000000000004"/>
    <row r="599" s="4" customFormat="1" x14ac:dyDescent="0.55000000000000004"/>
    <row r="600" s="4" customFormat="1" x14ac:dyDescent="0.55000000000000004"/>
    <row r="601" s="4" customFormat="1" x14ac:dyDescent="0.55000000000000004"/>
    <row r="602" s="4" customFormat="1" x14ac:dyDescent="0.55000000000000004"/>
    <row r="603" s="4" customFormat="1" x14ac:dyDescent="0.55000000000000004"/>
    <row r="604" s="4" customFormat="1" x14ac:dyDescent="0.55000000000000004"/>
    <row r="605" s="4" customFormat="1" x14ac:dyDescent="0.55000000000000004"/>
    <row r="606" s="4" customFormat="1" x14ac:dyDescent="0.55000000000000004"/>
    <row r="607" s="4" customFormat="1" x14ac:dyDescent="0.55000000000000004"/>
    <row r="608" s="4" customFormat="1" x14ac:dyDescent="0.55000000000000004"/>
    <row r="609" s="4" customFormat="1" x14ac:dyDescent="0.55000000000000004"/>
    <row r="610" s="4" customFormat="1" x14ac:dyDescent="0.55000000000000004"/>
    <row r="611" s="4" customFormat="1" x14ac:dyDescent="0.55000000000000004"/>
    <row r="612" s="4" customFormat="1" x14ac:dyDescent="0.55000000000000004"/>
    <row r="613" s="4" customFormat="1" x14ac:dyDescent="0.55000000000000004"/>
    <row r="614" s="4" customFormat="1" x14ac:dyDescent="0.55000000000000004"/>
    <row r="615" s="4" customFormat="1" x14ac:dyDescent="0.55000000000000004"/>
    <row r="616" s="4" customFormat="1" x14ac:dyDescent="0.55000000000000004"/>
    <row r="617" s="4" customFormat="1" x14ac:dyDescent="0.55000000000000004"/>
    <row r="618" s="4" customFormat="1" x14ac:dyDescent="0.55000000000000004"/>
  </sheetData>
  <sheetProtection sheet="1" objects="1" scenarios="1" selectLockedCells="1"/>
  <mergeCells count="13">
    <mergeCell ref="A28:E28"/>
    <mergeCell ref="B10:E10"/>
    <mergeCell ref="B11:E11"/>
    <mergeCell ref="A27:D27"/>
    <mergeCell ref="B5:E5"/>
    <mergeCell ref="B6:E6"/>
    <mergeCell ref="B8:E8"/>
    <mergeCell ref="B9:E9"/>
    <mergeCell ref="B13:E13"/>
    <mergeCell ref="B14:E14"/>
    <mergeCell ref="B7:E7"/>
    <mergeCell ref="B12:E12"/>
    <mergeCell ref="A18:D18"/>
  </mergeCells>
  <hyperlinks>
    <hyperlink ref="D3" r:id="rId1" xr:uid="{718404CF-9CC3-4659-918C-7D50317B78B6}"/>
  </hyperlinks>
  <pageMargins left="0.70866141732283472" right="0.70866141732283472" top="0.74803149606299213" bottom="0.74803149606299213" header="0.31496062992125984" footer="0.31496062992125984"/>
  <pageSetup paperSize="9" scale="93"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FF5DDE-7185-4A08-9E6E-79E121972776}">
  <sheetPr>
    <tabColor rgb="FFFFFF00"/>
  </sheetPr>
  <dimension ref="A1:D156"/>
  <sheetViews>
    <sheetView workbookViewId="0">
      <selection activeCell="A5" sqref="A5:B6"/>
    </sheetView>
  </sheetViews>
  <sheetFormatPr defaultColWidth="8.89453125" defaultRowHeight="14.4" x14ac:dyDescent="0.55000000000000004"/>
  <cols>
    <col min="1" max="1" width="38.5234375" style="46" customWidth="1"/>
    <col min="2" max="2" width="15.1015625" style="46" customWidth="1"/>
    <col min="3" max="3" width="26.41796875" style="46" customWidth="1"/>
    <col min="4" max="4" width="6.3125" style="46" customWidth="1"/>
    <col min="5" max="16384" width="8.89453125" style="46"/>
  </cols>
  <sheetData>
    <row r="1" spans="1:4" x14ac:dyDescent="0.55000000000000004">
      <c r="A1" s="45" t="str">
        <f>'Front sheet'!A2</f>
        <v>Aberdeen HOR (Day 1) - Saturday 15 February 2025 (V2)</v>
      </c>
      <c r="D1" s="52"/>
    </row>
    <row r="2" spans="1:4" x14ac:dyDescent="0.55000000000000004">
      <c r="A2" s="56" t="s">
        <v>25</v>
      </c>
      <c r="B2" s="53" t="str">
        <f>IF('Front sheet'!E18&gt;0,'Front sheet'!E18,"")</f>
        <v/>
      </c>
      <c r="D2" s="52"/>
    </row>
    <row r="3" spans="1:4" ht="17.399999999999999" customHeight="1" thickBot="1" x14ac:dyDescent="0.6">
      <c r="A3" s="54" t="s">
        <v>26</v>
      </c>
      <c r="D3" s="52"/>
    </row>
    <row r="4" spans="1:4" ht="14.7" thickBot="1" x14ac:dyDescent="0.6">
      <c r="A4" s="57" t="s">
        <v>27</v>
      </c>
      <c r="B4" s="58" t="s">
        <v>28</v>
      </c>
      <c r="C4" s="59" t="s">
        <v>85</v>
      </c>
      <c r="D4" s="52"/>
    </row>
    <row r="5" spans="1:4" x14ac:dyDescent="0.55000000000000004">
      <c r="A5" s="55"/>
      <c r="B5" s="55"/>
      <c r="C5" s="55" t="str">
        <f>IF(A5&gt;0,'Front sheet'!$E$18,"")</f>
        <v/>
      </c>
      <c r="D5" s="52"/>
    </row>
    <row r="6" spans="1:4" x14ac:dyDescent="0.55000000000000004">
      <c r="A6" s="55"/>
      <c r="B6" s="55"/>
      <c r="C6" s="55" t="str">
        <f>IF(A6&gt;0,'Front sheet'!$E$18,"")</f>
        <v/>
      </c>
      <c r="D6" s="52"/>
    </row>
    <row r="7" spans="1:4" x14ac:dyDescent="0.55000000000000004">
      <c r="A7" s="55"/>
      <c r="B7" s="55"/>
      <c r="C7" s="55" t="str">
        <f>IF(A7&gt;0,'Front sheet'!$E$18,"")</f>
        <v/>
      </c>
      <c r="D7" s="52"/>
    </row>
    <row r="8" spans="1:4" x14ac:dyDescent="0.55000000000000004">
      <c r="A8" s="55"/>
      <c r="B8" s="55"/>
      <c r="C8" s="55" t="str">
        <f>IF(A8&gt;0,'Front sheet'!$E$18,"")</f>
        <v/>
      </c>
      <c r="D8" s="52"/>
    </row>
    <row r="9" spans="1:4" x14ac:dyDescent="0.55000000000000004">
      <c r="A9" s="55"/>
      <c r="B9" s="55"/>
      <c r="C9" s="55" t="str">
        <f>IF(A9&gt;0,'Front sheet'!$E$18,"")</f>
        <v/>
      </c>
      <c r="D9" s="52"/>
    </row>
    <row r="10" spans="1:4" x14ac:dyDescent="0.55000000000000004">
      <c r="A10" s="55"/>
      <c r="B10" s="55"/>
      <c r="C10" s="55" t="str">
        <f>IF(A10&gt;0,'Front sheet'!$E$18,"")</f>
        <v/>
      </c>
      <c r="D10" s="52"/>
    </row>
    <row r="11" spans="1:4" x14ac:dyDescent="0.55000000000000004">
      <c r="A11" s="55"/>
      <c r="B11" s="55"/>
      <c r="C11" s="55" t="str">
        <f>IF(A11&gt;0,'Front sheet'!$E$18,"")</f>
        <v/>
      </c>
      <c r="D11" s="52"/>
    </row>
    <row r="12" spans="1:4" x14ac:dyDescent="0.55000000000000004">
      <c r="A12" s="55"/>
      <c r="B12" s="55"/>
      <c r="C12" s="55" t="str">
        <f>IF(A12&gt;0,'Front sheet'!$E$18,"")</f>
        <v/>
      </c>
      <c r="D12" s="52"/>
    </row>
    <row r="13" spans="1:4" x14ac:dyDescent="0.55000000000000004">
      <c r="A13" s="55"/>
      <c r="B13" s="55"/>
      <c r="C13" s="55" t="str">
        <f>IF(A13&gt;0,'Front sheet'!$E$18,"")</f>
        <v/>
      </c>
      <c r="D13" s="52"/>
    </row>
    <row r="14" spans="1:4" x14ac:dyDescent="0.55000000000000004">
      <c r="A14" s="55"/>
      <c r="B14" s="55"/>
      <c r="C14" s="55" t="str">
        <f>IF(A14&gt;0,'Front sheet'!$E$18,"")</f>
        <v/>
      </c>
      <c r="D14" s="52"/>
    </row>
    <row r="15" spans="1:4" x14ac:dyDescent="0.55000000000000004">
      <c r="A15" s="55"/>
      <c r="B15" s="55"/>
      <c r="C15" s="55" t="str">
        <f>IF(A15&gt;0,'Front sheet'!$E$18,"")</f>
        <v/>
      </c>
      <c r="D15" s="52"/>
    </row>
    <row r="16" spans="1:4" x14ac:dyDescent="0.55000000000000004">
      <c r="A16" s="55"/>
      <c r="B16" s="55"/>
      <c r="C16" s="55" t="str">
        <f>IF(A16&gt;0,'Front sheet'!$E$18,"")</f>
        <v/>
      </c>
      <c r="D16" s="52"/>
    </row>
    <row r="17" spans="1:4" x14ac:dyDescent="0.55000000000000004">
      <c r="A17" s="55"/>
      <c r="B17" s="55"/>
      <c r="C17" s="55" t="str">
        <f>IF(A17&gt;0,'Front sheet'!$E$18,"")</f>
        <v/>
      </c>
      <c r="D17" s="52"/>
    </row>
    <row r="18" spans="1:4" x14ac:dyDescent="0.55000000000000004">
      <c r="A18" s="55"/>
      <c r="B18" s="55"/>
      <c r="C18" s="55" t="str">
        <f>IF(A18&gt;0,'Front sheet'!$E$18,"")</f>
        <v/>
      </c>
      <c r="D18" s="52"/>
    </row>
    <row r="19" spans="1:4" x14ac:dyDescent="0.55000000000000004">
      <c r="A19" s="55"/>
      <c r="B19" s="55"/>
      <c r="C19" s="55" t="str">
        <f>IF(A19&gt;0,'Front sheet'!$E$18,"")</f>
        <v/>
      </c>
      <c r="D19" s="52"/>
    </row>
    <row r="20" spans="1:4" x14ac:dyDescent="0.55000000000000004">
      <c r="A20" s="55"/>
      <c r="B20" s="55"/>
      <c r="C20" s="55" t="str">
        <f>IF(A20&gt;0,'Front sheet'!$E$18,"")</f>
        <v/>
      </c>
      <c r="D20" s="52"/>
    </row>
    <row r="21" spans="1:4" x14ac:dyDescent="0.55000000000000004">
      <c r="A21" s="55"/>
      <c r="B21" s="55"/>
      <c r="C21" s="55" t="str">
        <f>IF(A21&gt;0,'Front sheet'!$E$18,"")</f>
        <v/>
      </c>
      <c r="D21" s="52"/>
    </row>
    <row r="22" spans="1:4" x14ac:dyDescent="0.55000000000000004">
      <c r="A22" s="55"/>
      <c r="B22" s="55"/>
      <c r="C22" s="55" t="str">
        <f>IF(A22&gt;0,'Front sheet'!$E$18,"")</f>
        <v/>
      </c>
      <c r="D22" s="52"/>
    </row>
    <row r="23" spans="1:4" x14ac:dyDescent="0.55000000000000004">
      <c r="A23" s="55"/>
      <c r="B23" s="55"/>
      <c r="C23" s="55" t="str">
        <f>IF(A23&gt;0,'Front sheet'!$E$18,"")</f>
        <v/>
      </c>
      <c r="D23" s="52"/>
    </row>
    <row r="24" spans="1:4" x14ac:dyDescent="0.55000000000000004">
      <c r="A24" s="55"/>
      <c r="B24" s="55"/>
      <c r="C24" s="55" t="str">
        <f>IF(A24&gt;0,'Front sheet'!$E$18,"")</f>
        <v/>
      </c>
      <c r="D24" s="52"/>
    </row>
    <row r="25" spans="1:4" x14ac:dyDescent="0.55000000000000004">
      <c r="A25" s="55"/>
      <c r="B25" s="55"/>
      <c r="C25" s="55" t="str">
        <f>IF(A25&gt;0,'Front sheet'!$E$18,"")</f>
        <v/>
      </c>
      <c r="D25" s="52"/>
    </row>
    <row r="26" spans="1:4" x14ac:dyDescent="0.55000000000000004">
      <c r="A26" s="55"/>
      <c r="B26" s="55"/>
      <c r="C26" s="55" t="str">
        <f>IF(A26&gt;0,'Front sheet'!$E$18,"")</f>
        <v/>
      </c>
      <c r="D26" s="52"/>
    </row>
    <row r="27" spans="1:4" x14ac:dyDescent="0.55000000000000004">
      <c r="A27" s="55"/>
      <c r="B27" s="55"/>
      <c r="C27" s="55" t="str">
        <f>IF(A27&gt;0,'Front sheet'!$E$18,"")</f>
        <v/>
      </c>
      <c r="D27" s="52"/>
    </row>
    <row r="28" spans="1:4" x14ac:dyDescent="0.55000000000000004">
      <c r="A28" s="55"/>
      <c r="B28" s="55"/>
      <c r="C28" s="55" t="str">
        <f>IF(A28&gt;0,'Front sheet'!$E$18,"")</f>
        <v/>
      </c>
      <c r="D28" s="52"/>
    </row>
    <row r="29" spans="1:4" x14ac:dyDescent="0.55000000000000004">
      <c r="A29" s="55"/>
      <c r="B29" s="55"/>
      <c r="C29" s="55" t="str">
        <f>IF(A29&gt;0,'Front sheet'!$E$18,"")</f>
        <v/>
      </c>
      <c r="D29" s="52"/>
    </row>
    <row r="30" spans="1:4" x14ac:dyDescent="0.55000000000000004">
      <c r="A30" s="55"/>
      <c r="B30" s="55"/>
      <c r="C30" s="55" t="str">
        <f>IF(A30&gt;0,'Front sheet'!$E$18,"")</f>
        <v/>
      </c>
      <c r="D30" s="52"/>
    </row>
    <row r="31" spans="1:4" x14ac:dyDescent="0.55000000000000004">
      <c r="A31" s="55"/>
      <c r="B31" s="55"/>
      <c r="C31" s="55" t="str">
        <f>IF(A31&gt;0,'Front sheet'!$E$18,"")</f>
        <v/>
      </c>
      <c r="D31" s="52"/>
    </row>
    <row r="32" spans="1:4" x14ac:dyDescent="0.55000000000000004">
      <c r="A32" s="55"/>
      <c r="B32" s="55"/>
      <c r="C32" s="55" t="str">
        <f>IF(A32&gt;0,'Front sheet'!$E$18,"")</f>
        <v/>
      </c>
      <c r="D32" s="52"/>
    </row>
    <row r="33" spans="1:4" x14ac:dyDescent="0.55000000000000004">
      <c r="A33" s="55"/>
      <c r="B33" s="55"/>
      <c r="C33" s="55" t="str">
        <f>IF(A33&gt;0,'Front sheet'!$E$18,"")</f>
        <v/>
      </c>
      <c r="D33" s="52"/>
    </row>
    <row r="34" spans="1:4" x14ac:dyDescent="0.55000000000000004">
      <c r="A34" s="55"/>
      <c r="B34" s="55"/>
      <c r="C34" s="55" t="str">
        <f>IF(A34&gt;0,'Front sheet'!$E$18,"")</f>
        <v/>
      </c>
      <c r="D34" s="52"/>
    </row>
    <row r="35" spans="1:4" x14ac:dyDescent="0.55000000000000004">
      <c r="A35" s="55"/>
      <c r="B35" s="55"/>
      <c r="C35" s="55" t="str">
        <f>IF(A35&gt;0,'Front sheet'!$E$18,"")</f>
        <v/>
      </c>
      <c r="D35" s="52"/>
    </row>
    <row r="36" spans="1:4" x14ac:dyDescent="0.55000000000000004">
      <c r="A36" s="55"/>
      <c r="B36" s="55"/>
      <c r="C36" s="55" t="str">
        <f>IF(A36&gt;0,'Front sheet'!$E$18,"")</f>
        <v/>
      </c>
      <c r="D36" s="52"/>
    </row>
    <row r="37" spans="1:4" x14ac:dyDescent="0.55000000000000004">
      <c r="A37" s="55"/>
      <c r="B37" s="55"/>
      <c r="C37" s="55" t="str">
        <f>IF(A37&gt;0,'Front sheet'!$E$18,"")</f>
        <v/>
      </c>
      <c r="D37" s="52"/>
    </row>
    <row r="38" spans="1:4" x14ac:dyDescent="0.55000000000000004">
      <c r="A38" s="55"/>
      <c r="B38" s="55"/>
      <c r="C38" s="55" t="str">
        <f>IF(A38&gt;0,'Front sheet'!$E$18,"")</f>
        <v/>
      </c>
      <c r="D38" s="52"/>
    </row>
    <row r="39" spans="1:4" x14ac:dyDescent="0.55000000000000004">
      <c r="A39" s="55"/>
      <c r="B39" s="55"/>
      <c r="C39" s="55" t="str">
        <f>IF(A39&gt;0,'Front sheet'!$E$18,"")</f>
        <v/>
      </c>
      <c r="D39" s="52"/>
    </row>
    <row r="40" spans="1:4" x14ac:dyDescent="0.55000000000000004">
      <c r="A40" s="55"/>
      <c r="B40" s="55"/>
      <c r="C40" s="55" t="str">
        <f>IF(A40&gt;0,'Front sheet'!$E$18,"")</f>
        <v/>
      </c>
      <c r="D40" s="52"/>
    </row>
    <row r="41" spans="1:4" x14ac:dyDescent="0.55000000000000004">
      <c r="A41" s="55"/>
      <c r="B41" s="55"/>
      <c r="C41" s="55" t="str">
        <f>IF(A41&gt;0,'Front sheet'!$E$18,"")</f>
        <v/>
      </c>
      <c r="D41" s="52"/>
    </row>
    <row r="42" spans="1:4" x14ac:dyDescent="0.55000000000000004">
      <c r="A42" s="55"/>
      <c r="B42" s="55"/>
      <c r="C42" s="55" t="str">
        <f>IF(A42&gt;0,'Front sheet'!$E$18,"")</f>
        <v/>
      </c>
      <c r="D42" s="52"/>
    </row>
    <row r="43" spans="1:4" x14ac:dyDescent="0.55000000000000004">
      <c r="A43" s="55"/>
      <c r="B43" s="55"/>
      <c r="C43" s="55" t="str">
        <f>IF(A43&gt;0,'Front sheet'!$E$18,"")</f>
        <v/>
      </c>
      <c r="D43" s="52"/>
    </row>
    <row r="44" spans="1:4" x14ac:dyDescent="0.55000000000000004">
      <c r="A44" s="55"/>
      <c r="B44" s="55"/>
      <c r="C44" s="55" t="str">
        <f>IF(A44&gt;0,'Front sheet'!$E$18,"")</f>
        <v/>
      </c>
      <c r="D44" s="52"/>
    </row>
    <row r="45" spans="1:4" x14ac:dyDescent="0.55000000000000004">
      <c r="A45" s="55"/>
      <c r="B45" s="55"/>
      <c r="C45" s="55" t="str">
        <f>IF(A45&gt;0,'Front sheet'!$E$18,"")</f>
        <v/>
      </c>
      <c r="D45" s="52"/>
    </row>
    <row r="46" spans="1:4" x14ac:dyDescent="0.55000000000000004">
      <c r="A46" s="55"/>
      <c r="B46" s="55"/>
      <c r="C46" s="55" t="str">
        <f>IF(A46&gt;0,'Front sheet'!$E$18,"")</f>
        <v/>
      </c>
      <c r="D46" s="52"/>
    </row>
    <row r="47" spans="1:4" x14ac:dyDescent="0.55000000000000004">
      <c r="A47" s="55"/>
      <c r="B47" s="55"/>
      <c r="C47" s="55" t="str">
        <f>IF(A47&gt;0,'Front sheet'!$E$18,"")</f>
        <v/>
      </c>
      <c r="D47" s="52"/>
    </row>
    <row r="48" spans="1:4" x14ac:dyDescent="0.55000000000000004">
      <c r="A48" s="55"/>
      <c r="B48" s="55"/>
      <c r="C48" s="55" t="str">
        <f>IF(A48&gt;0,'Front sheet'!$E$18,"")</f>
        <v/>
      </c>
      <c r="D48" s="52"/>
    </row>
    <row r="49" spans="1:4" x14ac:dyDescent="0.55000000000000004">
      <c r="A49" s="55"/>
      <c r="B49" s="55"/>
      <c r="C49" s="55" t="str">
        <f>IF(A49&gt;0,'Front sheet'!$E$18,"")</f>
        <v/>
      </c>
      <c r="D49" s="52"/>
    </row>
    <row r="50" spans="1:4" x14ac:dyDescent="0.55000000000000004">
      <c r="A50" s="55"/>
      <c r="B50" s="55"/>
      <c r="C50" s="55" t="str">
        <f>IF(A50&gt;0,'Front sheet'!$E$18,"")</f>
        <v/>
      </c>
      <c r="D50" s="52"/>
    </row>
    <row r="51" spans="1:4" x14ac:dyDescent="0.55000000000000004">
      <c r="A51" s="55"/>
      <c r="B51" s="55"/>
      <c r="C51" s="55" t="str">
        <f>IF(A51&gt;0,'Front sheet'!$E$18,"")</f>
        <v/>
      </c>
      <c r="D51" s="52"/>
    </row>
    <row r="52" spans="1:4" x14ac:dyDescent="0.55000000000000004">
      <c r="A52" s="55"/>
      <c r="B52" s="55"/>
      <c r="C52" s="55" t="str">
        <f>IF(A52&gt;0,'Front sheet'!$E$18,"")</f>
        <v/>
      </c>
      <c r="D52" s="52"/>
    </row>
    <row r="53" spans="1:4" x14ac:dyDescent="0.55000000000000004">
      <c r="A53" s="55"/>
      <c r="B53" s="55"/>
      <c r="C53" s="55" t="str">
        <f>IF(A53&gt;0,'Front sheet'!$E$18,"")</f>
        <v/>
      </c>
      <c r="D53" s="52"/>
    </row>
    <row r="54" spans="1:4" x14ac:dyDescent="0.55000000000000004">
      <c r="A54" s="55"/>
      <c r="B54" s="55"/>
      <c r="C54" s="55" t="str">
        <f>IF(A54&gt;0,'Front sheet'!$E$18,"")</f>
        <v/>
      </c>
      <c r="D54" s="52"/>
    </row>
    <row r="55" spans="1:4" x14ac:dyDescent="0.55000000000000004">
      <c r="A55" s="55"/>
      <c r="B55" s="55"/>
      <c r="C55" s="55" t="str">
        <f>IF(A55&gt;0,'Front sheet'!$E$18,"")</f>
        <v/>
      </c>
      <c r="D55" s="52"/>
    </row>
    <row r="56" spans="1:4" x14ac:dyDescent="0.55000000000000004">
      <c r="A56" s="55"/>
      <c r="B56" s="55"/>
      <c r="C56" s="55" t="str">
        <f>IF(A56&gt;0,'Front sheet'!$E$18,"")</f>
        <v/>
      </c>
      <c r="D56" s="52"/>
    </row>
    <row r="57" spans="1:4" x14ac:dyDescent="0.55000000000000004">
      <c r="A57" s="55"/>
      <c r="B57" s="55"/>
      <c r="C57" s="55" t="str">
        <f>IF(A57&gt;0,'Front sheet'!$E$18,"")</f>
        <v/>
      </c>
      <c r="D57" s="52"/>
    </row>
    <row r="58" spans="1:4" x14ac:dyDescent="0.55000000000000004">
      <c r="A58" s="55"/>
      <c r="B58" s="55"/>
      <c r="C58" s="55" t="str">
        <f>IF(A58&gt;0,'Front sheet'!$E$18,"")</f>
        <v/>
      </c>
      <c r="D58" s="52"/>
    </row>
    <row r="59" spans="1:4" x14ac:dyDescent="0.55000000000000004">
      <c r="A59" s="55"/>
      <c r="B59" s="55"/>
      <c r="C59" s="55" t="str">
        <f>IF(A59&gt;0,'Front sheet'!$E$18,"")</f>
        <v/>
      </c>
      <c r="D59" s="52"/>
    </row>
    <row r="60" spans="1:4" x14ac:dyDescent="0.55000000000000004">
      <c r="A60" s="55"/>
      <c r="B60" s="55"/>
      <c r="C60" s="55" t="str">
        <f>IF(A60&gt;0,'Front sheet'!$E$18,"")</f>
        <v/>
      </c>
      <c r="D60" s="52"/>
    </row>
    <row r="61" spans="1:4" x14ac:dyDescent="0.55000000000000004">
      <c r="A61" s="55"/>
      <c r="B61" s="55"/>
      <c r="C61" s="55" t="str">
        <f>IF(A61&gt;0,'Front sheet'!$E$18,"")</f>
        <v/>
      </c>
      <c r="D61" s="52"/>
    </row>
    <row r="62" spans="1:4" x14ac:dyDescent="0.55000000000000004">
      <c r="A62" s="55"/>
      <c r="B62" s="55"/>
      <c r="C62" s="55" t="str">
        <f>IF(A62&gt;0,'Front sheet'!$E$18,"")</f>
        <v/>
      </c>
      <c r="D62" s="52"/>
    </row>
    <row r="63" spans="1:4" x14ac:dyDescent="0.55000000000000004">
      <c r="A63" s="55"/>
      <c r="B63" s="55"/>
      <c r="C63" s="55" t="str">
        <f>IF(A63&gt;0,'Front sheet'!$E$18,"")</f>
        <v/>
      </c>
      <c r="D63" s="52"/>
    </row>
    <row r="64" spans="1:4" x14ac:dyDescent="0.55000000000000004">
      <c r="A64" s="55"/>
      <c r="B64" s="55"/>
      <c r="C64" s="55" t="str">
        <f>IF(A64&gt;0,'Front sheet'!$E$18,"")</f>
        <v/>
      </c>
      <c r="D64" s="52"/>
    </row>
    <row r="65" spans="1:4" x14ac:dyDescent="0.55000000000000004">
      <c r="A65" s="55"/>
      <c r="B65" s="55"/>
      <c r="C65" s="55" t="str">
        <f>IF(A65&gt;0,'Front sheet'!$E$18,"")</f>
        <v/>
      </c>
      <c r="D65" s="52"/>
    </row>
    <row r="66" spans="1:4" x14ac:dyDescent="0.55000000000000004">
      <c r="A66" s="55"/>
      <c r="B66" s="55"/>
      <c r="C66" s="55" t="str">
        <f>IF(A66&gt;0,'Front sheet'!$E$18,"")</f>
        <v/>
      </c>
      <c r="D66" s="52"/>
    </row>
    <row r="67" spans="1:4" x14ac:dyDescent="0.55000000000000004">
      <c r="A67" s="55"/>
      <c r="B67" s="55"/>
      <c r="C67" s="55" t="str">
        <f>IF(A67&gt;0,'Front sheet'!$E$18,"")</f>
        <v/>
      </c>
      <c r="D67" s="52"/>
    </row>
    <row r="68" spans="1:4" x14ac:dyDescent="0.55000000000000004">
      <c r="A68" s="55"/>
      <c r="B68" s="55"/>
      <c r="C68" s="55" t="str">
        <f>IF(A68&gt;0,'Front sheet'!$E$18,"")</f>
        <v/>
      </c>
      <c r="D68" s="52"/>
    </row>
    <row r="69" spans="1:4" x14ac:dyDescent="0.55000000000000004">
      <c r="A69" s="55"/>
      <c r="B69" s="55"/>
      <c r="C69" s="55" t="str">
        <f>IF(A69&gt;0,'Front sheet'!$E$18,"")</f>
        <v/>
      </c>
      <c r="D69" s="52"/>
    </row>
    <row r="70" spans="1:4" x14ac:dyDescent="0.55000000000000004">
      <c r="A70" s="55"/>
      <c r="B70" s="55"/>
      <c r="C70" s="55" t="str">
        <f>IF(A70&gt;0,'Front sheet'!$E$18,"")</f>
        <v/>
      </c>
      <c r="D70" s="52"/>
    </row>
    <row r="71" spans="1:4" x14ac:dyDescent="0.55000000000000004">
      <c r="A71" s="55"/>
      <c r="B71" s="55"/>
      <c r="C71" s="55" t="str">
        <f>IF(A71&gt;0,'Front sheet'!$E$18,"")</f>
        <v/>
      </c>
      <c r="D71" s="52"/>
    </row>
    <row r="72" spans="1:4" x14ac:dyDescent="0.55000000000000004">
      <c r="A72" s="55"/>
      <c r="B72" s="55"/>
      <c r="C72" s="55" t="str">
        <f>IF(A72&gt;0,'Front sheet'!$E$18,"")</f>
        <v/>
      </c>
      <c r="D72" s="52"/>
    </row>
    <row r="73" spans="1:4" x14ac:dyDescent="0.55000000000000004">
      <c r="A73" s="55"/>
      <c r="B73" s="55"/>
      <c r="C73" s="55"/>
      <c r="D73" s="52"/>
    </row>
    <row r="74" spans="1:4" x14ac:dyDescent="0.55000000000000004">
      <c r="A74" s="55"/>
      <c r="B74" s="55"/>
      <c r="C74" s="55"/>
      <c r="D74" s="52"/>
    </row>
    <row r="75" spans="1:4" x14ac:dyDescent="0.55000000000000004">
      <c r="A75" s="55"/>
      <c r="B75" s="55"/>
      <c r="C75" s="55"/>
      <c r="D75" s="52"/>
    </row>
    <row r="76" spans="1:4" x14ac:dyDescent="0.55000000000000004">
      <c r="A76" s="55"/>
      <c r="B76" s="55"/>
      <c r="C76" s="55"/>
      <c r="D76" s="52"/>
    </row>
    <row r="77" spans="1:4" x14ac:dyDescent="0.55000000000000004">
      <c r="A77" s="55"/>
      <c r="B77" s="55"/>
      <c r="C77" s="55"/>
      <c r="D77" s="52"/>
    </row>
    <row r="78" spans="1:4" x14ac:dyDescent="0.55000000000000004">
      <c r="A78" s="55"/>
      <c r="B78" s="55"/>
      <c r="C78" s="55"/>
      <c r="D78" s="52"/>
    </row>
    <row r="79" spans="1:4" x14ac:dyDescent="0.55000000000000004">
      <c r="A79" s="55"/>
      <c r="B79" s="55"/>
      <c r="C79" s="55"/>
      <c r="D79" s="52"/>
    </row>
    <row r="80" spans="1:4" x14ac:dyDescent="0.55000000000000004">
      <c r="A80" s="55"/>
      <c r="B80" s="55"/>
      <c r="C80" s="55"/>
      <c r="D80" s="52"/>
    </row>
    <row r="81" spans="1:4" x14ac:dyDescent="0.55000000000000004">
      <c r="A81" s="55"/>
      <c r="B81" s="55"/>
      <c r="C81" s="55"/>
      <c r="D81" s="52"/>
    </row>
    <row r="82" spans="1:4" x14ac:dyDescent="0.55000000000000004">
      <c r="A82" s="55"/>
      <c r="B82" s="55"/>
      <c r="C82" s="55"/>
      <c r="D82" s="52"/>
    </row>
    <row r="83" spans="1:4" x14ac:dyDescent="0.55000000000000004">
      <c r="A83" s="55"/>
      <c r="B83" s="55"/>
      <c r="C83" s="55"/>
      <c r="D83" s="52"/>
    </row>
    <row r="84" spans="1:4" x14ac:dyDescent="0.55000000000000004">
      <c r="A84" s="55"/>
      <c r="B84" s="55"/>
      <c r="C84" s="55"/>
      <c r="D84" s="52"/>
    </row>
    <row r="85" spans="1:4" x14ac:dyDescent="0.55000000000000004">
      <c r="A85" s="55"/>
      <c r="B85" s="55"/>
      <c r="C85" s="55"/>
      <c r="D85" s="52"/>
    </row>
    <row r="86" spans="1:4" x14ac:dyDescent="0.55000000000000004">
      <c r="A86" s="55"/>
      <c r="B86" s="55"/>
      <c r="C86" s="55"/>
      <c r="D86" s="52"/>
    </row>
    <row r="87" spans="1:4" x14ac:dyDescent="0.55000000000000004">
      <c r="A87" s="55"/>
      <c r="B87" s="55"/>
      <c r="C87" s="55"/>
      <c r="D87" s="52"/>
    </row>
    <row r="88" spans="1:4" x14ac:dyDescent="0.55000000000000004">
      <c r="A88" s="55"/>
      <c r="B88" s="55"/>
      <c r="C88" s="55"/>
      <c r="D88" s="52"/>
    </row>
    <row r="89" spans="1:4" x14ac:dyDescent="0.55000000000000004">
      <c r="A89" s="55"/>
      <c r="B89" s="55"/>
      <c r="C89" s="55"/>
      <c r="D89" s="52"/>
    </row>
    <row r="90" spans="1:4" x14ac:dyDescent="0.55000000000000004">
      <c r="A90" s="55"/>
      <c r="B90" s="55"/>
      <c r="C90" s="55"/>
      <c r="D90" s="52"/>
    </row>
    <row r="91" spans="1:4" x14ac:dyDescent="0.55000000000000004">
      <c r="A91" s="55"/>
      <c r="B91" s="55"/>
      <c r="C91" s="55"/>
      <c r="D91" s="52"/>
    </row>
    <row r="92" spans="1:4" x14ac:dyDescent="0.55000000000000004">
      <c r="A92" s="55"/>
      <c r="B92" s="55"/>
      <c r="C92" s="55"/>
      <c r="D92" s="52"/>
    </row>
    <row r="93" spans="1:4" x14ac:dyDescent="0.55000000000000004">
      <c r="A93" s="55"/>
      <c r="B93" s="55"/>
      <c r="C93" s="55"/>
      <c r="D93" s="52"/>
    </row>
    <row r="94" spans="1:4" x14ac:dyDescent="0.55000000000000004">
      <c r="A94" s="55"/>
      <c r="B94" s="55"/>
      <c r="C94" s="55"/>
      <c r="D94" s="52"/>
    </row>
    <row r="95" spans="1:4" x14ac:dyDescent="0.55000000000000004">
      <c r="A95" s="55"/>
      <c r="B95" s="55"/>
      <c r="C95" s="55"/>
      <c r="D95" s="52"/>
    </row>
    <row r="96" spans="1:4" x14ac:dyDescent="0.55000000000000004">
      <c r="A96" s="55"/>
      <c r="B96" s="55"/>
      <c r="C96" s="55"/>
      <c r="D96" s="52"/>
    </row>
    <row r="97" spans="1:4" x14ac:dyDescent="0.55000000000000004">
      <c r="A97" s="55"/>
      <c r="B97" s="55"/>
      <c r="C97" s="55"/>
      <c r="D97" s="52"/>
    </row>
    <row r="98" spans="1:4" x14ac:dyDescent="0.55000000000000004">
      <c r="A98" s="55"/>
      <c r="B98" s="55"/>
      <c r="C98" s="55"/>
      <c r="D98" s="52"/>
    </row>
    <row r="99" spans="1:4" x14ac:dyDescent="0.55000000000000004">
      <c r="A99" s="55"/>
      <c r="B99" s="55"/>
      <c r="C99" s="55"/>
      <c r="D99" s="52"/>
    </row>
    <row r="100" spans="1:4" x14ac:dyDescent="0.55000000000000004">
      <c r="A100" s="55"/>
      <c r="B100" s="55"/>
      <c r="C100" s="55"/>
      <c r="D100" s="52"/>
    </row>
    <row r="101" spans="1:4" x14ac:dyDescent="0.55000000000000004">
      <c r="A101" s="55"/>
      <c r="B101" s="55"/>
      <c r="C101" s="55"/>
      <c r="D101" s="52"/>
    </row>
    <row r="102" spans="1:4" x14ac:dyDescent="0.55000000000000004">
      <c r="A102" s="55"/>
      <c r="B102" s="55"/>
      <c r="C102" s="55"/>
      <c r="D102" s="52"/>
    </row>
    <row r="103" spans="1:4" x14ac:dyDescent="0.55000000000000004">
      <c r="A103" s="55"/>
      <c r="B103" s="55"/>
      <c r="C103" s="55"/>
      <c r="D103" s="52"/>
    </row>
    <row r="104" spans="1:4" x14ac:dyDescent="0.55000000000000004">
      <c r="A104" s="55"/>
      <c r="B104" s="55"/>
      <c r="C104" s="55"/>
      <c r="D104" s="52"/>
    </row>
    <row r="105" spans="1:4" x14ac:dyDescent="0.55000000000000004">
      <c r="A105" s="55"/>
      <c r="B105" s="55"/>
      <c r="C105" s="55"/>
      <c r="D105" s="52"/>
    </row>
    <row r="106" spans="1:4" x14ac:dyDescent="0.55000000000000004">
      <c r="A106" s="55"/>
      <c r="B106" s="55"/>
      <c r="C106" s="55"/>
      <c r="D106" s="52"/>
    </row>
    <row r="107" spans="1:4" x14ac:dyDescent="0.55000000000000004">
      <c r="A107" s="55"/>
      <c r="B107" s="55"/>
      <c r="C107" s="55"/>
      <c r="D107" s="52"/>
    </row>
    <row r="108" spans="1:4" x14ac:dyDescent="0.55000000000000004">
      <c r="A108" s="55"/>
      <c r="B108" s="55"/>
      <c r="C108" s="55"/>
      <c r="D108" s="52"/>
    </row>
    <row r="109" spans="1:4" x14ac:dyDescent="0.55000000000000004">
      <c r="A109" s="55"/>
      <c r="B109" s="55"/>
      <c r="C109" s="55"/>
      <c r="D109" s="52"/>
    </row>
    <row r="110" spans="1:4" x14ac:dyDescent="0.55000000000000004">
      <c r="A110" s="55"/>
      <c r="B110" s="55"/>
      <c r="C110" s="55"/>
      <c r="D110" s="52"/>
    </row>
    <row r="111" spans="1:4" x14ac:dyDescent="0.55000000000000004">
      <c r="A111" s="55"/>
      <c r="B111" s="55"/>
      <c r="C111" s="55"/>
      <c r="D111" s="52"/>
    </row>
    <row r="112" spans="1:4" x14ac:dyDescent="0.55000000000000004">
      <c r="A112" s="55"/>
      <c r="B112" s="55"/>
      <c r="C112" s="55"/>
      <c r="D112" s="52"/>
    </row>
    <row r="113" spans="1:4" x14ac:dyDescent="0.55000000000000004">
      <c r="A113" s="55"/>
      <c r="B113" s="55"/>
      <c r="C113" s="55"/>
      <c r="D113" s="52"/>
    </row>
    <row r="114" spans="1:4" x14ac:dyDescent="0.55000000000000004">
      <c r="A114" s="55"/>
      <c r="B114" s="55"/>
      <c r="C114" s="55"/>
      <c r="D114" s="52"/>
    </row>
    <row r="115" spans="1:4" x14ac:dyDescent="0.55000000000000004">
      <c r="A115" s="55"/>
      <c r="B115" s="55"/>
      <c r="C115" s="55"/>
      <c r="D115" s="52"/>
    </row>
    <row r="116" spans="1:4" x14ac:dyDescent="0.55000000000000004">
      <c r="A116" s="55"/>
      <c r="B116" s="55"/>
      <c r="C116" s="55"/>
      <c r="D116" s="52"/>
    </row>
    <row r="117" spans="1:4" x14ac:dyDescent="0.55000000000000004">
      <c r="A117" s="55"/>
      <c r="B117" s="55"/>
      <c r="C117" s="55"/>
      <c r="D117" s="52"/>
    </row>
    <row r="118" spans="1:4" x14ac:dyDescent="0.55000000000000004">
      <c r="A118" s="55"/>
      <c r="B118" s="55"/>
      <c r="C118" s="55"/>
      <c r="D118" s="52"/>
    </row>
    <row r="119" spans="1:4" x14ac:dyDescent="0.55000000000000004">
      <c r="A119" s="55"/>
      <c r="B119" s="55"/>
      <c r="C119" s="55"/>
      <c r="D119" s="52"/>
    </row>
    <row r="120" spans="1:4" x14ac:dyDescent="0.55000000000000004">
      <c r="A120" s="55"/>
      <c r="B120" s="55"/>
      <c r="C120" s="55"/>
      <c r="D120" s="52"/>
    </row>
    <row r="121" spans="1:4" x14ac:dyDescent="0.55000000000000004">
      <c r="A121" s="55"/>
      <c r="B121" s="55"/>
      <c r="C121" s="55"/>
      <c r="D121" s="52"/>
    </row>
    <row r="122" spans="1:4" x14ac:dyDescent="0.55000000000000004">
      <c r="A122" s="55"/>
      <c r="B122" s="55"/>
      <c r="C122" s="55"/>
      <c r="D122" s="52"/>
    </row>
    <row r="123" spans="1:4" x14ac:dyDescent="0.55000000000000004">
      <c r="A123" s="55"/>
      <c r="B123" s="55"/>
      <c r="C123" s="55"/>
      <c r="D123" s="52"/>
    </row>
    <row r="124" spans="1:4" x14ac:dyDescent="0.55000000000000004">
      <c r="A124" s="55"/>
      <c r="B124" s="55"/>
      <c r="C124" s="55"/>
      <c r="D124" s="52"/>
    </row>
    <row r="125" spans="1:4" x14ac:dyDescent="0.55000000000000004">
      <c r="A125" s="55"/>
      <c r="B125" s="55"/>
      <c r="C125" s="55"/>
      <c r="D125" s="52"/>
    </row>
    <row r="126" spans="1:4" x14ac:dyDescent="0.55000000000000004">
      <c r="A126" s="55"/>
      <c r="B126" s="55"/>
      <c r="C126" s="55"/>
      <c r="D126" s="52"/>
    </row>
    <row r="127" spans="1:4" x14ac:dyDescent="0.55000000000000004">
      <c r="A127" s="55"/>
      <c r="B127" s="55"/>
      <c r="C127" s="55"/>
      <c r="D127" s="52"/>
    </row>
    <row r="128" spans="1:4" x14ac:dyDescent="0.55000000000000004">
      <c r="A128" s="55"/>
      <c r="B128" s="55"/>
      <c r="C128" s="55"/>
      <c r="D128" s="52"/>
    </row>
    <row r="129" spans="1:4" x14ac:dyDescent="0.55000000000000004">
      <c r="A129" s="55"/>
      <c r="B129" s="55"/>
      <c r="C129" s="55"/>
      <c r="D129" s="52"/>
    </row>
    <row r="130" spans="1:4" x14ac:dyDescent="0.55000000000000004">
      <c r="A130" s="55"/>
      <c r="B130" s="55"/>
      <c r="C130" s="55"/>
      <c r="D130" s="52"/>
    </row>
    <row r="131" spans="1:4" x14ac:dyDescent="0.55000000000000004">
      <c r="A131" s="55"/>
      <c r="B131" s="55"/>
      <c r="C131" s="55"/>
      <c r="D131" s="52"/>
    </row>
    <row r="132" spans="1:4" x14ac:dyDescent="0.55000000000000004">
      <c r="A132" s="55"/>
      <c r="B132" s="55"/>
      <c r="C132" s="55"/>
      <c r="D132" s="52"/>
    </row>
    <row r="133" spans="1:4" x14ac:dyDescent="0.55000000000000004">
      <c r="A133" s="55"/>
      <c r="B133" s="55"/>
      <c r="C133" s="55"/>
      <c r="D133" s="52"/>
    </row>
    <row r="134" spans="1:4" x14ac:dyDescent="0.55000000000000004">
      <c r="A134" s="55"/>
      <c r="B134" s="55"/>
      <c r="C134" s="55"/>
      <c r="D134" s="52"/>
    </row>
    <row r="135" spans="1:4" x14ac:dyDescent="0.55000000000000004">
      <c r="A135" s="55"/>
      <c r="B135" s="55"/>
      <c r="C135" s="55"/>
      <c r="D135" s="52"/>
    </row>
    <row r="136" spans="1:4" x14ac:dyDescent="0.55000000000000004">
      <c r="A136" s="55"/>
      <c r="B136" s="55"/>
      <c r="C136" s="55"/>
      <c r="D136" s="52"/>
    </row>
    <row r="137" spans="1:4" x14ac:dyDescent="0.55000000000000004">
      <c r="A137" s="55"/>
      <c r="B137" s="55"/>
      <c r="C137" s="55"/>
      <c r="D137" s="52"/>
    </row>
    <row r="138" spans="1:4" x14ac:dyDescent="0.55000000000000004">
      <c r="A138" s="55"/>
      <c r="B138" s="55"/>
      <c r="C138" s="55"/>
      <c r="D138" s="52"/>
    </row>
    <row r="139" spans="1:4" x14ac:dyDescent="0.55000000000000004">
      <c r="A139" s="55"/>
      <c r="B139" s="55"/>
      <c r="C139" s="55"/>
      <c r="D139" s="52"/>
    </row>
    <row r="140" spans="1:4" x14ac:dyDescent="0.55000000000000004">
      <c r="A140" s="55"/>
      <c r="B140" s="55"/>
      <c r="C140" s="55"/>
      <c r="D140" s="52"/>
    </row>
    <row r="141" spans="1:4" x14ac:dyDescent="0.55000000000000004">
      <c r="A141" s="55"/>
      <c r="B141" s="55"/>
      <c r="C141" s="55"/>
      <c r="D141" s="52"/>
    </row>
    <row r="142" spans="1:4" x14ac:dyDescent="0.55000000000000004">
      <c r="A142" s="55"/>
      <c r="B142" s="55"/>
      <c r="C142" s="55"/>
      <c r="D142" s="52"/>
    </row>
    <row r="143" spans="1:4" x14ac:dyDescent="0.55000000000000004">
      <c r="A143" s="55"/>
      <c r="B143" s="55"/>
      <c r="C143" s="55"/>
      <c r="D143" s="52"/>
    </row>
    <row r="144" spans="1:4" x14ac:dyDescent="0.55000000000000004">
      <c r="A144" s="55"/>
      <c r="B144" s="55"/>
      <c r="C144" s="55"/>
      <c r="D144" s="52"/>
    </row>
    <row r="145" spans="1:4" x14ac:dyDescent="0.55000000000000004">
      <c r="A145" s="55"/>
      <c r="B145" s="55"/>
      <c r="C145" s="55"/>
      <c r="D145" s="52"/>
    </row>
    <row r="146" spans="1:4" x14ac:dyDescent="0.55000000000000004">
      <c r="A146" s="55"/>
      <c r="B146" s="55"/>
      <c r="C146" s="55"/>
      <c r="D146" s="52"/>
    </row>
    <row r="147" spans="1:4" x14ac:dyDescent="0.55000000000000004">
      <c r="A147" s="55"/>
      <c r="B147" s="55"/>
      <c r="C147" s="55"/>
      <c r="D147" s="52"/>
    </row>
    <row r="148" spans="1:4" x14ac:dyDescent="0.55000000000000004">
      <c r="A148" s="55"/>
      <c r="B148" s="55"/>
      <c r="C148" s="55"/>
      <c r="D148" s="52"/>
    </row>
    <row r="149" spans="1:4" x14ac:dyDescent="0.55000000000000004">
      <c r="A149" s="55"/>
      <c r="B149" s="55"/>
      <c r="C149" s="55"/>
      <c r="D149" s="52"/>
    </row>
    <row r="150" spans="1:4" x14ac:dyDescent="0.55000000000000004">
      <c r="A150" s="55"/>
      <c r="B150" s="55"/>
      <c r="C150" s="55"/>
      <c r="D150" s="52"/>
    </row>
    <row r="151" spans="1:4" x14ac:dyDescent="0.55000000000000004">
      <c r="A151" s="55"/>
      <c r="B151" s="55"/>
      <c r="C151" s="55"/>
      <c r="D151" s="52"/>
    </row>
    <row r="152" spans="1:4" x14ac:dyDescent="0.55000000000000004">
      <c r="A152" s="55"/>
      <c r="B152" s="55"/>
      <c r="C152" s="55"/>
      <c r="D152" s="52"/>
    </row>
    <row r="153" spans="1:4" x14ac:dyDescent="0.55000000000000004">
      <c r="A153" s="55"/>
      <c r="B153" s="55"/>
      <c r="C153" s="55"/>
      <c r="D153" s="52"/>
    </row>
    <row r="154" spans="1:4" x14ac:dyDescent="0.55000000000000004">
      <c r="A154" s="55"/>
      <c r="B154" s="55"/>
      <c r="C154" s="55"/>
      <c r="D154" s="52"/>
    </row>
    <row r="155" spans="1:4" x14ac:dyDescent="0.55000000000000004">
      <c r="A155" s="55"/>
      <c r="B155" s="55"/>
      <c r="C155" s="55"/>
      <c r="D155" s="52"/>
    </row>
    <row r="156" spans="1:4" ht="30.45" customHeight="1" x14ac:dyDescent="0.55000000000000004">
      <c r="A156" s="52"/>
      <c r="B156" s="52"/>
      <c r="C156" s="52"/>
      <c r="D156" s="52"/>
    </row>
  </sheetData>
  <sheetProtection sheet="1" objects="1" scenarios="1" selectLockedCells="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sheetPr>
  <dimension ref="A1:AW824"/>
  <sheetViews>
    <sheetView zoomScaleNormal="100" workbookViewId="0">
      <pane ySplit="2" topLeftCell="A3" activePane="bottomLeft" state="frozen"/>
      <selection pane="bottomLeft" activeCell="A4" sqref="A4"/>
    </sheetView>
  </sheetViews>
  <sheetFormatPr defaultColWidth="12.68359375" defaultRowHeight="12.9" x14ac:dyDescent="0.55000000000000004"/>
  <cols>
    <col min="1" max="1" width="11.1015625" style="21" customWidth="1"/>
    <col min="2" max="2" width="25.9453125" style="22" customWidth="1"/>
    <col min="3" max="3" width="17" style="22" customWidth="1"/>
    <col min="4" max="4" width="4.1015625" style="22" customWidth="1"/>
    <col min="5" max="5" width="12.68359375" style="21"/>
    <col min="6" max="6" width="25.3125" style="22" customWidth="1"/>
    <col min="7" max="7" width="19.1015625" style="22" customWidth="1"/>
    <col min="8" max="8" width="4.1015625" style="36" customWidth="1"/>
    <col min="9" max="23" width="12.68359375" style="36"/>
    <col min="24" max="49" width="12.68359375" style="23"/>
    <col min="50" max="16384" width="12.68359375" style="22"/>
  </cols>
  <sheetData>
    <row r="1" spans="1:49" s="65" customFormat="1" ht="12.9" customHeight="1" x14ac:dyDescent="0.55000000000000004">
      <c r="A1" s="128" t="str">
        <f>CONCATENATE('Front sheet'!A2,"  -  Enter data in clear or yellow boxes only")</f>
        <v>Aberdeen HOR (Day 1) - Saturday 15 February 2025 (V2)  -  Enter data in clear or yellow boxes only</v>
      </c>
      <c r="B1" s="128"/>
      <c r="C1" s="128"/>
      <c r="D1" s="128"/>
      <c r="E1" s="128"/>
      <c r="F1" s="128"/>
      <c r="G1" s="128"/>
    </row>
    <row r="2" spans="1:49" s="67" customFormat="1" ht="39" customHeight="1" x14ac:dyDescent="0.55000000000000004">
      <c r="A2" s="66" t="s">
        <v>29</v>
      </c>
      <c r="B2" s="67" t="s">
        <v>30</v>
      </c>
      <c r="C2" s="67" t="s">
        <v>31</v>
      </c>
      <c r="E2" s="66" t="s">
        <v>29</v>
      </c>
      <c r="F2" s="67" t="s">
        <v>30</v>
      </c>
      <c r="G2" s="67" t="s">
        <v>31</v>
      </c>
    </row>
    <row r="3" spans="1:49" s="35" customFormat="1" x14ac:dyDescent="0.55000000000000004">
      <c r="A3" s="34"/>
      <c r="E3" s="34"/>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c r="AR3" s="36"/>
      <c r="AS3" s="36"/>
      <c r="AT3" s="36"/>
      <c r="AU3" s="36"/>
      <c r="AV3" s="36"/>
      <c r="AW3" s="36"/>
    </row>
    <row r="4" spans="1:49" s="27" customFormat="1" ht="26.05" customHeight="1" x14ac:dyDescent="0.55000000000000004">
      <c r="A4" s="60"/>
      <c r="B4" s="111" t="str">
        <f>IF(A4&gt;0, IF(ISNUMBER(VLOOKUP(A4,Eights,1,FALSE)), VLOOKUP(A4,Eights,2,FALSE),"**Wrong boat class or Event Number**"),"")</f>
        <v/>
      </c>
      <c r="C4" s="109" t="str">
        <f>IF(A4&gt;0,VLOOKUP(A4,Eights,4,FALSE),"")</f>
        <v/>
      </c>
      <c r="D4" s="42"/>
      <c r="E4" s="60"/>
      <c r="F4" s="111" t="str">
        <f>IF(E4&gt;0, IF(ISNUMBER(VLOOKUP(E4,Eights,1,FALSE)), VLOOKUP(E4,Eights,2,FALSE),"**Wrong boat class or Event Number**"),"")</f>
        <v/>
      </c>
      <c r="G4" s="109" t="str">
        <f>IF(E4&gt;0,VLOOKUP(E4,Eights,4,FALSE),"")</f>
        <v/>
      </c>
      <c r="H4" s="42"/>
      <c r="I4" s="65"/>
      <c r="J4" s="65"/>
      <c r="K4" s="65"/>
      <c r="L4" s="65"/>
      <c r="M4" s="65"/>
      <c r="N4" s="65"/>
      <c r="O4" s="65"/>
      <c r="P4" s="65"/>
      <c r="Q4" s="65"/>
      <c r="R4" s="65"/>
      <c r="S4" s="65"/>
      <c r="T4" s="65"/>
      <c r="U4" s="65"/>
      <c r="V4" s="65"/>
      <c r="W4" s="65"/>
      <c r="X4" s="20"/>
      <c r="Y4" s="20"/>
      <c r="Z4" s="20"/>
      <c r="AA4" s="20"/>
      <c r="AB4" s="20"/>
      <c r="AC4" s="20"/>
      <c r="AD4" s="20"/>
      <c r="AE4" s="20"/>
      <c r="AF4" s="20"/>
      <c r="AG4" s="20"/>
      <c r="AH4" s="20"/>
      <c r="AI4" s="20"/>
      <c r="AJ4" s="20"/>
      <c r="AK4" s="20"/>
      <c r="AL4" s="20"/>
      <c r="AM4" s="20"/>
      <c r="AN4" s="20"/>
      <c r="AO4" s="20"/>
      <c r="AP4" s="20"/>
      <c r="AQ4" s="20"/>
      <c r="AR4" s="20"/>
      <c r="AS4" s="20"/>
      <c r="AT4" s="20"/>
      <c r="AU4" s="20"/>
      <c r="AV4" s="20"/>
      <c r="AW4" s="20"/>
    </row>
    <row r="5" spans="1:49" x14ac:dyDescent="0.55000000000000004">
      <c r="A5" s="34"/>
      <c r="B5" s="2" t="str">
        <f>IF(A4&gt;0,'Front sheet'!$E$18,"")</f>
        <v/>
      </c>
      <c r="C5" s="35"/>
      <c r="D5" s="35"/>
      <c r="E5" s="34"/>
      <c r="F5" s="2" t="str">
        <f>IF(E4&gt;0,'Front sheet'!$E$18,"")</f>
        <v/>
      </c>
      <c r="G5" s="35"/>
      <c r="H5" s="35"/>
    </row>
    <row r="6" spans="1:49" x14ac:dyDescent="0.55000000000000004">
      <c r="A6" s="34" t="s">
        <v>32</v>
      </c>
      <c r="B6" s="24"/>
      <c r="C6" s="51" t="str">
        <f>IF(B6&gt;0, VLOOKUP(B6,Sorted_Array,5,FALSE),"")</f>
        <v/>
      </c>
      <c r="D6" s="35"/>
      <c r="E6" s="34" t="s">
        <v>32</v>
      </c>
      <c r="F6" s="24"/>
      <c r="G6" s="51" t="str">
        <f t="shared" ref="G6:G14" si="0">IF(F6&gt;0, VLOOKUP(F6,Sorted_Array,5,FALSE),"")</f>
        <v/>
      </c>
      <c r="H6" s="35"/>
    </row>
    <row r="7" spans="1:49" x14ac:dyDescent="0.55000000000000004">
      <c r="A7" s="34">
        <v>2</v>
      </c>
      <c r="B7" s="24"/>
      <c r="C7" s="51" t="str">
        <f t="shared" ref="C7:C14" si="1">IF(B7&gt;0, VLOOKUP(B7,Sorted_Array,5,FALSE),"")</f>
        <v/>
      </c>
      <c r="D7" s="35"/>
      <c r="E7" s="34">
        <v>2</v>
      </c>
      <c r="F7" s="24"/>
      <c r="G7" s="51" t="str">
        <f t="shared" si="0"/>
        <v/>
      </c>
      <c r="H7" s="35"/>
    </row>
    <row r="8" spans="1:49" x14ac:dyDescent="0.55000000000000004">
      <c r="A8" s="34">
        <v>3</v>
      </c>
      <c r="B8" s="24"/>
      <c r="C8" s="51" t="str">
        <f t="shared" si="1"/>
        <v/>
      </c>
      <c r="D8" s="35"/>
      <c r="E8" s="34">
        <v>3</v>
      </c>
      <c r="F8" s="24"/>
      <c r="G8" s="51" t="str">
        <f t="shared" si="0"/>
        <v/>
      </c>
      <c r="H8" s="35"/>
    </row>
    <row r="9" spans="1:49" x14ac:dyDescent="0.55000000000000004">
      <c r="A9" s="34">
        <v>4</v>
      </c>
      <c r="B9" s="24"/>
      <c r="C9" s="51" t="str">
        <f t="shared" si="1"/>
        <v/>
      </c>
      <c r="D9" s="35"/>
      <c r="E9" s="34">
        <v>4</v>
      </c>
      <c r="F9" s="24"/>
      <c r="G9" s="51" t="str">
        <f t="shared" si="0"/>
        <v/>
      </c>
      <c r="H9" s="35"/>
    </row>
    <row r="10" spans="1:49" x14ac:dyDescent="0.55000000000000004">
      <c r="A10" s="34">
        <v>5</v>
      </c>
      <c r="B10" s="24"/>
      <c r="C10" s="51" t="str">
        <f t="shared" si="1"/>
        <v/>
      </c>
      <c r="D10" s="35"/>
      <c r="E10" s="34">
        <v>5</v>
      </c>
      <c r="F10" s="24"/>
      <c r="G10" s="51" t="str">
        <f t="shared" si="0"/>
        <v/>
      </c>
      <c r="H10" s="35"/>
    </row>
    <row r="11" spans="1:49" x14ac:dyDescent="0.55000000000000004">
      <c r="A11" s="34">
        <v>6</v>
      </c>
      <c r="B11" s="24"/>
      <c r="C11" s="51" t="str">
        <f t="shared" si="1"/>
        <v/>
      </c>
      <c r="D11" s="35"/>
      <c r="E11" s="34">
        <v>6</v>
      </c>
      <c r="F11" s="24"/>
      <c r="G11" s="51" t="str">
        <f t="shared" si="0"/>
        <v/>
      </c>
      <c r="H11" s="35"/>
    </row>
    <row r="12" spans="1:49" x14ac:dyDescent="0.55000000000000004">
      <c r="A12" s="34">
        <v>7</v>
      </c>
      <c r="B12" s="24"/>
      <c r="C12" s="51" t="str">
        <f t="shared" si="1"/>
        <v/>
      </c>
      <c r="D12" s="35"/>
      <c r="E12" s="34">
        <v>7</v>
      </c>
      <c r="F12" s="24"/>
      <c r="G12" s="51" t="str">
        <f t="shared" si="0"/>
        <v/>
      </c>
      <c r="H12" s="35"/>
    </row>
    <row r="13" spans="1:49" x14ac:dyDescent="0.55000000000000004">
      <c r="A13" s="34" t="s">
        <v>33</v>
      </c>
      <c r="B13" s="24"/>
      <c r="C13" s="51" t="str">
        <f t="shared" si="1"/>
        <v/>
      </c>
      <c r="D13" s="35"/>
      <c r="E13" s="34" t="s">
        <v>33</v>
      </c>
      <c r="F13" s="24"/>
      <c r="G13" s="51" t="str">
        <f t="shared" si="0"/>
        <v/>
      </c>
      <c r="H13" s="35"/>
    </row>
    <row r="14" spans="1:49" x14ac:dyDescent="0.55000000000000004">
      <c r="A14" s="34" t="s">
        <v>34</v>
      </c>
      <c r="B14" s="24"/>
      <c r="C14" s="51" t="str">
        <f t="shared" si="1"/>
        <v/>
      </c>
      <c r="D14" s="35"/>
      <c r="E14" s="34" t="s">
        <v>34</v>
      </c>
      <c r="F14" s="24"/>
      <c r="G14" s="51" t="str">
        <f t="shared" si="0"/>
        <v/>
      </c>
      <c r="H14" s="35"/>
    </row>
    <row r="15" spans="1:49" x14ac:dyDescent="0.55000000000000004">
      <c r="A15" s="34" t="s">
        <v>35</v>
      </c>
      <c r="B15" s="127"/>
      <c r="C15" s="127"/>
      <c r="D15" s="35"/>
      <c r="E15" s="34" t="s">
        <v>35</v>
      </c>
      <c r="F15" s="127"/>
      <c r="G15" s="127"/>
      <c r="H15" s="35"/>
    </row>
    <row r="16" spans="1:49" s="35" customFormat="1" x14ac:dyDescent="0.55000000000000004">
      <c r="A16" s="34"/>
      <c r="E16" s="34"/>
      <c r="I16" s="36"/>
      <c r="J16" s="36"/>
      <c r="K16" s="36"/>
      <c r="L16" s="36"/>
      <c r="M16" s="36"/>
      <c r="N16" s="36"/>
      <c r="O16" s="36"/>
      <c r="P16" s="36"/>
      <c r="Q16" s="36"/>
      <c r="R16" s="36"/>
      <c r="S16" s="36"/>
      <c r="T16" s="36"/>
      <c r="U16" s="36"/>
      <c r="V16" s="36"/>
      <c r="W16" s="36"/>
      <c r="X16" s="36"/>
      <c r="Y16" s="36"/>
      <c r="Z16" s="36"/>
      <c r="AA16" s="36"/>
      <c r="AB16" s="36"/>
      <c r="AC16" s="36"/>
      <c r="AD16" s="36"/>
      <c r="AE16" s="36"/>
      <c r="AF16" s="36"/>
      <c r="AG16" s="36"/>
      <c r="AH16" s="36"/>
      <c r="AI16" s="36"/>
      <c r="AJ16" s="36"/>
      <c r="AK16" s="36"/>
      <c r="AL16" s="36"/>
      <c r="AM16" s="36"/>
      <c r="AN16" s="36"/>
      <c r="AO16" s="36"/>
      <c r="AP16" s="36"/>
      <c r="AQ16" s="36"/>
      <c r="AR16" s="36"/>
      <c r="AS16" s="36"/>
      <c r="AT16" s="36"/>
      <c r="AU16" s="36"/>
      <c r="AV16" s="36"/>
      <c r="AW16" s="36"/>
    </row>
    <row r="17" spans="1:49" s="35" customFormat="1" x14ac:dyDescent="0.55000000000000004">
      <c r="A17" s="34"/>
      <c r="E17" s="34"/>
      <c r="I17" s="36"/>
      <c r="J17" s="36"/>
      <c r="K17" s="36"/>
      <c r="L17" s="36"/>
      <c r="M17" s="36"/>
      <c r="N17" s="36"/>
      <c r="O17" s="36"/>
      <c r="P17" s="36"/>
      <c r="Q17" s="36"/>
      <c r="R17" s="36"/>
      <c r="S17" s="36"/>
      <c r="T17" s="36"/>
      <c r="U17" s="36"/>
      <c r="V17" s="36"/>
      <c r="W17" s="36"/>
      <c r="X17" s="36"/>
      <c r="Y17" s="36"/>
      <c r="Z17" s="36"/>
      <c r="AA17" s="36"/>
      <c r="AB17" s="36"/>
      <c r="AC17" s="36"/>
      <c r="AD17" s="36"/>
      <c r="AE17" s="36"/>
      <c r="AF17" s="36"/>
      <c r="AG17" s="36"/>
      <c r="AH17" s="36"/>
      <c r="AI17" s="36"/>
      <c r="AJ17" s="36"/>
      <c r="AK17" s="36"/>
      <c r="AL17" s="36"/>
      <c r="AM17" s="36"/>
      <c r="AN17" s="36"/>
      <c r="AO17" s="36"/>
      <c r="AP17" s="36"/>
      <c r="AQ17" s="36"/>
      <c r="AR17" s="36"/>
      <c r="AS17" s="36"/>
      <c r="AT17" s="36"/>
      <c r="AU17" s="36"/>
      <c r="AV17" s="36"/>
      <c r="AW17" s="36"/>
    </row>
    <row r="18" spans="1:49" s="27" customFormat="1" ht="26.05" customHeight="1" x14ac:dyDescent="0.55000000000000004">
      <c r="A18" s="60"/>
      <c r="B18" s="111" t="str">
        <f>IF(A18&gt;0, IF(ISNUMBER(VLOOKUP(A18,Eights,1,FALSE)), VLOOKUP(A18,Eights,2,FALSE),"**Wrong boat class or Event Number**"),"")</f>
        <v/>
      </c>
      <c r="C18" s="109" t="str">
        <f>IF(A18&gt;0,VLOOKUP(A18,Eights,4,FALSE),"")</f>
        <v/>
      </c>
      <c r="D18" s="42"/>
      <c r="E18" s="60"/>
      <c r="F18" s="111" t="str">
        <f>IF(E18&gt;0, IF(ISNUMBER(VLOOKUP(E18,Eights,1,FALSE)), VLOOKUP(E18,Eights,2,FALSE),"**Wrong boat class or Event Number**"),"")</f>
        <v/>
      </c>
      <c r="G18" s="109" t="str">
        <f>IF(E18&gt;0,VLOOKUP(E18,Eights,4,FALSE),"")</f>
        <v/>
      </c>
      <c r="H18" s="42"/>
      <c r="I18" s="65"/>
      <c r="J18" s="65"/>
      <c r="K18" s="65"/>
      <c r="L18" s="65"/>
      <c r="M18" s="65"/>
      <c r="N18" s="65"/>
      <c r="O18" s="65"/>
      <c r="P18" s="65"/>
      <c r="Q18" s="65"/>
      <c r="R18" s="65"/>
      <c r="S18" s="65"/>
      <c r="T18" s="65"/>
      <c r="U18" s="65"/>
      <c r="V18" s="65"/>
      <c r="W18" s="65"/>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row>
    <row r="19" spans="1:49" x14ac:dyDescent="0.55000000000000004">
      <c r="A19" s="34" t="s">
        <v>31</v>
      </c>
      <c r="B19" s="2" t="str">
        <f>IF(A18&gt;0,'Front sheet'!$E$18,"")</f>
        <v/>
      </c>
      <c r="C19" s="35"/>
      <c r="D19" s="35"/>
      <c r="E19" s="34" t="s">
        <v>31</v>
      </c>
      <c r="F19" s="2" t="str">
        <f>IF(E18&gt;0,'Front sheet'!$E$18,"")</f>
        <v/>
      </c>
      <c r="G19" s="35"/>
      <c r="H19" s="35"/>
    </row>
    <row r="20" spans="1:49" x14ac:dyDescent="0.55000000000000004">
      <c r="A20" s="34" t="s">
        <v>32</v>
      </c>
      <c r="B20" s="24"/>
      <c r="C20" s="51" t="str">
        <f t="shared" ref="C20:C28" si="2">IF(B20&gt;0, VLOOKUP(B20,Sorted_Array,5,FALSE),"")</f>
        <v/>
      </c>
      <c r="D20" s="35"/>
      <c r="E20" s="34" t="s">
        <v>32</v>
      </c>
      <c r="F20" s="24"/>
      <c r="G20" s="51" t="str">
        <f t="shared" ref="G20:G28" si="3">IF(F20&gt;0, VLOOKUP(F20,Sorted_Array,5,FALSE),"")</f>
        <v/>
      </c>
      <c r="H20" s="35"/>
    </row>
    <row r="21" spans="1:49" x14ac:dyDescent="0.55000000000000004">
      <c r="A21" s="34">
        <v>2</v>
      </c>
      <c r="B21" s="24"/>
      <c r="C21" s="51" t="str">
        <f t="shared" si="2"/>
        <v/>
      </c>
      <c r="D21" s="35"/>
      <c r="E21" s="34">
        <v>2</v>
      </c>
      <c r="F21" s="24"/>
      <c r="G21" s="51" t="str">
        <f t="shared" si="3"/>
        <v/>
      </c>
      <c r="H21" s="35"/>
    </row>
    <row r="22" spans="1:49" x14ac:dyDescent="0.55000000000000004">
      <c r="A22" s="34">
        <v>3</v>
      </c>
      <c r="B22" s="24"/>
      <c r="C22" s="51" t="str">
        <f t="shared" si="2"/>
        <v/>
      </c>
      <c r="D22" s="35"/>
      <c r="E22" s="34">
        <v>3</v>
      </c>
      <c r="F22" s="24"/>
      <c r="G22" s="51" t="str">
        <f t="shared" si="3"/>
        <v/>
      </c>
      <c r="H22" s="35"/>
    </row>
    <row r="23" spans="1:49" x14ac:dyDescent="0.55000000000000004">
      <c r="A23" s="34">
        <v>4</v>
      </c>
      <c r="B23" s="24"/>
      <c r="C23" s="51" t="str">
        <f t="shared" si="2"/>
        <v/>
      </c>
      <c r="D23" s="35"/>
      <c r="E23" s="34">
        <v>4</v>
      </c>
      <c r="F23" s="24"/>
      <c r="G23" s="51" t="str">
        <f t="shared" si="3"/>
        <v/>
      </c>
      <c r="H23" s="35"/>
    </row>
    <row r="24" spans="1:49" x14ac:dyDescent="0.55000000000000004">
      <c r="A24" s="34">
        <v>5</v>
      </c>
      <c r="B24" s="24"/>
      <c r="C24" s="51" t="str">
        <f t="shared" si="2"/>
        <v/>
      </c>
      <c r="D24" s="35"/>
      <c r="E24" s="34">
        <v>5</v>
      </c>
      <c r="F24" s="24"/>
      <c r="G24" s="51" t="str">
        <f t="shared" si="3"/>
        <v/>
      </c>
      <c r="H24" s="35"/>
    </row>
    <row r="25" spans="1:49" x14ac:dyDescent="0.55000000000000004">
      <c r="A25" s="34">
        <v>6</v>
      </c>
      <c r="B25" s="24"/>
      <c r="C25" s="51" t="str">
        <f t="shared" si="2"/>
        <v/>
      </c>
      <c r="D25" s="35"/>
      <c r="E25" s="34">
        <v>6</v>
      </c>
      <c r="F25" s="24"/>
      <c r="G25" s="51" t="str">
        <f t="shared" si="3"/>
        <v/>
      </c>
      <c r="H25" s="35"/>
    </row>
    <row r="26" spans="1:49" x14ac:dyDescent="0.55000000000000004">
      <c r="A26" s="34">
        <v>7</v>
      </c>
      <c r="B26" s="24"/>
      <c r="C26" s="51" t="str">
        <f t="shared" si="2"/>
        <v/>
      </c>
      <c r="D26" s="35"/>
      <c r="E26" s="34">
        <v>7</v>
      </c>
      <c r="F26" s="24"/>
      <c r="G26" s="51" t="str">
        <f t="shared" si="3"/>
        <v/>
      </c>
      <c r="H26" s="35"/>
    </row>
    <row r="27" spans="1:49" x14ac:dyDescent="0.55000000000000004">
      <c r="A27" s="34" t="s">
        <v>33</v>
      </c>
      <c r="B27" s="24"/>
      <c r="C27" s="51" t="str">
        <f t="shared" si="2"/>
        <v/>
      </c>
      <c r="D27" s="35"/>
      <c r="E27" s="34" t="s">
        <v>33</v>
      </c>
      <c r="F27" s="24"/>
      <c r="G27" s="51" t="str">
        <f t="shared" si="3"/>
        <v/>
      </c>
      <c r="H27" s="35"/>
    </row>
    <row r="28" spans="1:49" x14ac:dyDescent="0.55000000000000004">
      <c r="A28" s="34" t="s">
        <v>34</v>
      </c>
      <c r="B28" s="24"/>
      <c r="C28" s="51" t="str">
        <f t="shared" si="2"/>
        <v/>
      </c>
      <c r="D28" s="35"/>
      <c r="E28" s="34" t="s">
        <v>34</v>
      </c>
      <c r="F28" s="24"/>
      <c r="G28" s="51" t="str">
        <f t="shared" si="3"/>
        <v/>
      </c>
      <c r="H28" s="35"/>
    </row>
    <row r="29" spans="1:49" x14ac:dyDescent="0.55000000000000004">
      <c r="A29" s="34" t="s">
        <v>35</v>
      </c>
      <c r="B29" s="127"/>
      <c r="C29" s="127"/>
      <c r="D29" s="35"/>
      <c r="E29" s="34" t="s">
        <v>35</v>
      </c>
      <c r="F29" s="127"/>
      <c r="G29" s="127"/>
      <c r="H29" s="35"/>
    </row>
    <row r="30" spans="1:49" s="35" customFormat="1" x14ac:dyDescent="0.55000000000000004">
      <c r="A30" s="34"/>
      <c r="E30" s="34"/>
      <c r="I30" s="36"/>
      <c r="J30" s="36"/>
      <c r="K30" s="36"/>
      <c r="L30" s="36"/>
      <c r="M30" s="36"/>
      <c r="N30" s="36"/>
      <c r="O30" s="36"/>
      <c r="P30" s="36"/>
      <c r="Q30" s="36"/>
      <c r="R30" s="36"/>
      <c r="S30" s="36"/>
      <c r="T30" s="36"/>
      <c r="U30" s="36"/>
      <c r="V30" s="36"/>
      <c r="W30" s="36"/>
      <c r="X30" s="36"/>
      <c r="Y30" s="36"/>
      <c r="Z30" s="36"/>
      <c r="AA30" s="36"/>
      <c r="AB30" s="36"/>
      <c r="AC30" s="36"/>
      <c r="AD30" s="36"/>
      <c r="AE30" s="36"/>
      <c r="AF30" s="36"/>
      <c r="AG30" s="36"/>
      <c r="AH30" s="36"/>
      <c r="AI30" s="36"/>
      <c r="AJ30" s="36"/>
      <c r="AK30" s="36"/>
      <c r="AL30" s="36"/>
      <c r="AM30" s="36"/>
      <c r="AN30" s="36"/>
      <c r="AO30" s="36"/>
      <c r="AP30" s="36"/>
      <c r="AQ30" s="36"/>
      <c r="AR30" s="36"/>
      <c r="AS30" s="36"/>
      <c r="AT30" s="36"/>
      <c r="AU30" s="36"/>
      <c r="AV30" s="36"/>
      <c r="AW30" s="36"/>
    </row>
    <row r="31" spans="1:49" s="35" customFormat="1" x14ac:dyDescent="0.55000000000000004">
      <c r="A31" s="34"/>
      <c r="E31" s="34"/>
      <c r="I31" s="36"/>
      <c r="J31" s="36"/>
      <c r="K31" s="36"/>
      <c r="L31" s="36"/>
      <c r="M31" s="36"/>
      <c r="N31" s="36"/>
      <c r="O31" s="36"/>
      <c r="P31" s="36"/>
      <c r="Q31" s="36"/>
      <c r="R31" s="36"/>
      <c r="S31" s="36"/>
      <c r="T31" s="36"/>
      <c r="U31" s="36"/>
      <c r="V31" s="36"/>
      <c r="W31" s="36"/>
      <c r="X31" s="36"/>
      <c r="Y31" s="36"/>
      <c r="Z31" s="36"/>
      <c r="AA31" s="36"/>
      <c r="AB31" s="36"/>
      <c r="AC31" s="36"/>
      <c r="AD31" s="36"/>
      <c r="AE31" s="36"/>
      <c r="AF31" s="36"/>
      <c r="AG31" s="36"/>
      <c r="AH31" s="36"/>
      <c r="AI31" s="36"/>
      <c r="AJ31" s="36"/>
      <c r="AK31" s="36"/>
      <c r="AL31" s="36"/>
      <c r="AM31" s="36"/>
      <c r="AN31" s="36"/>
      <c r="AO31" s="36"/>
      <c r="AP31" s="36"/>
      <c r="AQ31" s="36"/>
      <c r="AR31" s="36"/>
      <c r="AS31" s="36"/>
      <c r="AT31" s="36"/>
      <c r="AU31" s="36"/>
      <c r="AV31" s="36"/>
      <c r="AW31" s="36"/>
    </row>
    <row r="32" spans="1:49" s="27" customFormat="1" ht="26.05" customHeight="1" x14ac:dyDescent="0.55000000000000004">
      <c r="A32" s="60"/>
      <c r="B32" s="111" t="str">
        <f>IF(A32&gt;0, IF(ISNUMBER(VLOOKUP(A32,Eights,1,FALSE)), VLOOKUP(A32,Eights,2,FALSE),"**Wrong boat class or Event Number**"),"")</f>
        <v/>
      </c>
      <c r="C32" s="109" t="str">
        <f>IF(A32&gt;0,VLOOKUP(A32,Eights,4,FALSE),"")</f>
        <v/>
      </c>
      <c r="D32" s="42"/>
      <c r="E32" s="60"/>
      <c r="F32" s="111" t="str">
        <f>IF(E32&gt;0, IF(ISNUMBER(VLOOKUP(E32,Eights,1,FALSE)), VLOOKUP(E32,Eights,2,FALSE),"**Wrong boat class or Event Number**"),"")</f>
        <v/>
      </c>
      <c r="G32" s="109" t="str">
        <f>IF(E32&gt;0,VLOOKUP(E32,Eights,4,FALSE),"")</f>
        <v/>
      </c>
      <c r="H32" s="42"/>
      <c r="I32" s="65"/>
      <c r="J32" s="65"/>
      <c r="K32" s="65"/>
      <c r="L32" s="65"/>
      <c r="M32" s="65"/>
      <c r="N32" s="65"/>
      <c r="O32" s="65"/>
      <c r="P32" s="65"/>
      <c r="Q32" s="65"/>
      <c r="R32" s="65"/>
      <c r="S32" s="65"/>
      <c r="T32" s="65"/>
      <c r="U32" s="65"/>
      <c r="V32" s="65"/>
      <c r="W32" s="65"/>
      <c r="X32" s="20"/>
      <c r="Y32" s="20"/>
      <c r="Z32" s="20"/>
      <c r="AA32" s="20"/>
      <c r="AB32" s="20"/>
      <c r="AC32" s="20"/>
      <c r="AD32" s="20"/>
      <c r="AE32" s="20"/>
      <c r="AF32" s="20"/>
      <c r="AG32" s="20"/>
      <c r="AH32" s="20"/>
      <c r="AI32" s="20"/>
      <c r="AJ32" s="20"/>
      <c r="AK32" s="20"/>
      <c r="AL32" s="20"/>
      <c r="AM32" s="20"/>
      <c r="AN32" s="20"/>
      <c r="AO32" s="20"/>
      <c r="AP32" s="20"/>
      <c r="AQ32" s="20"/>
      <c r="AR32" s="20"/>
      <c r="AS32" s="20"/>
      <c r="AT32" s="20"/>
      <c r="AU32" s="20"/>
      <c r="AV32" s="20"/>
      <c r="AW32" s="20"/>
    </row>
    <row r="33" spans="1:49" x14ac:dyDescent="0.55000000000000004">
      <c r="A33" s="34" t="s">
        <v>31</v>
      </c>
      <c r="B33" s="2" t="str">
        <f>IF(A32&gt;0,'Front sheet'!$E$18,"")</f>
        <v/>
      </c>
      <c r="C33" s="35"/>
      <c r="D33" s="35"/>
      <c r="E33" s="34" t="s">
        <v>31</v>
      </c>
      <c r="F33" s="2" t="str">
        <f>IF(E32&gt;0,'Front sheet'!$E$18,"")</f>
        <v/>
      </c>
      <c r="G33" s="35"/>
      <c r="H33" s="35"/>
    </row>
    <row r="34" spans="1:49" x14ac:dyDescent="0.55000000000000004">
      <c r="A34" s="34" t="s">
        <v>32</v>
      </c>
      <c r="B34" s="24"/>
      <c r="C34" s="51" t="str">
        <f t="shared" ref="C34:C42" si="4">IF(B34&gt;0, VLOOKUP(B34,Sorted_Array,5,FALSE),"")</f>
        <v/>
      </c>
      <c r="D34" s="35"/>
      <c r="E34" s="34" t="s">
        <v>32</v>
      </c>
      <c r="F34" s="24"/>
      <c r="G34" s="51" t="str">
        <f t="shared" ref="G34:G42" si="5">IF(F34&gt;0, VLOOKUP(F34,Sorted_Array,5,FALSE),"")</f>
        <v/>
      </c>
      <c r="H34" s="35"/>
    </row>
    <row r="35" spans="1:49" x14ac:dyDescent="0.55000000000000004">
      <c r="A35" s="34">
        <v>2</v>
      </c>
      <c r="B35" s="24"/>
      <c r="C35" s="51" t="str">
        <f t="shared" si="4"/>
        <v/>
      </c>
      <c r="D35" s="35"/>
      <c r="E35" s="34">
        <v>2</v>
      </c>
      <c r="F35" s="24"/>
      <c r="G35" s="51" t="str">
        <f t="shared" si="5"/>
        <v/>
      </c>
      <c r="H35" s="35"/>
    </row>
    <row r="36" spans="1:49" x14ac:dyDescent="0.55000000000000004">
      <c r="A36" s="34">
        <v>3</v>
      </c>
      <c r="B36" s="24"/>
      <c r="C36" s="51" t="str">
        <f t="shared" si="4"/>
        <v/>
      </c>
      <c r="D36" s="35"/>
      <c r="E36" s="34">
        <v>3</v>
      </c>
      <c r="F36" s="24"/>
      <c r="G36" s="51" t="str">
        <f t="shared" si="5"/>
        <v/>
      </c>
      <c r="H36" s="35"/>
    </row>
    <row r="37" spans="1:49" x14ac:dyDescent="0.55000000000000004">
      <c r="A37" s="34">
        <v>4</v>
      </c>
      <c r="B37" s="24"/>
      <c r="C37" s="51" t="str">
        <f t="shared" si="4"/>
        <v/>
      </c>
      <c r="D37" s="35"/>
      <c r="E37" s="34">
        <v>4</v>
      </c>
      <c r="F37" s="24"/>
      <c r="G37" s="51" t="str">
        <f t="shared" si="5"/>
        <v/>
      </c>
      <c r="H37" s="35"/>
    </row>
    <row r="38" spans="1:49" x14ac:dyDescent="0.55000000000000004">
      <c r="A38" s="34">
        <v>5</v>
      </c>
      <c r="B38" s="24"/>
      <c r="C38" s="51" t="str">
        <f t="shared" si="4"/>
        <v/>
      </c>
      <c r="D38" s="35"/>
      <c r="E38" s="34">
        <v>5</v>
      </c>
      <c r="F38" s="24"/>
      <c r="G38" s="51" t="str">
        <f t="shared" si="5"/>
        <v/>
      </c>
      <c r="H38" s="35"/>
    </row>
    <row r="39" spans="1:49" x14ac:dyDescent="0.55000000000000004">
      <c r="A39" s="34">
        <v>6</v>
      </c>
      <c r="B39" s="24"/>
      <c r="C39" s="51" t="str">
        <f t="shared" si="4"/>
        <v/>
      </c>
      <c r="D39" s="35"/>
      <c r="E39" s="34">
        <v>6</v>
      </c>
      <c r="F39" s="24"/>
      <c r="G39" s="51" t="str">
        <f t="shared" si="5"/>
        <v/>
      </c>
      <c r="H39" s="35"/>
    </row>
    <row r="40" spans="1:49" x14ac:dyDescent="0.55000000000000004">
      <c r="A40" s="34">
        <v>7</v>
      </c>
      <c r="B40" s="24"/>
      <c r="C40" s="51" t="str">
        <f t="shared" si="4"/>
        <v/>
      </c>
      <c r="D40" s="35"/>
      <c r="E40" s="34">
        <v>7</v>
      </c>
      <c r="F40" s="24"/>
      <c r="G40" s="51" t="str">
        <f t="shared" si="5"/>
        <v/>
      </c>
      <c r="H40" s="35"/>
    </row>
    <row r="41" spans="1:49" x14ac:dyDescent="0.55000000000000004">
      <c r="A41" s="34" t="s">
        <v>33</v>
      </c>
      <c r="B41" s="24"/>
      <c r="C41" s="51" t="str">
        <f t="shared" si="4"/>
        <v/>
      </c>
      <c r="D41" s="35"/>
      <c r="E41" s="34" t="s">
        <v>33</v>
      </c>
      <c r="F41" s="24"/>
      <c r="G41" s="51" t="str">
        <f t="shared" si="5"/>
        <v/>
      </c>
      <c r="H41" s="35"/>
    </row>
    <row r="42" spans="1:49" x14ac:dyDescent="0.55000000000000004">
      <c r="A42" s="34" t="s">
        <v>34</v>
      </c>
      <c r="B42" s="24"/>
      <c r="C42" s="51" t="str">
        <f t="shared" si="4"/>
        <v/>
      </c>
      <c r="D42" s="35"/>
      <c r="E42" s="34" t="s">
        <v>34</v>
      </c>
      <c r="F42" s="24"/>
      <c r="G42" s="51" t="str">
        <f t="shared" si="5"/>
        <v/>
      </c>
      <c r="H42" s="35"/>
    </row>
    <row r="43" spans="1:49" x14ac:dyDescent="0.55000000000000004">
      <c r="A43" s="34" t="s">
        <v>35</v>
      </c>
      <c r="B43" s="127"/>
      <c r="C43" s="127"/>
      <c r="D43" s="35"/>
      <c r="E43" s="34" t="s">
        <v>35</v>
      </c>
      <c r="F43" s="127"/>
      <c r="G43" s="127"/>
      <c r="H43" s="35"/>
    </row>
    <row r="44" spans="1:49" x14ac:dyDescent="0.55000000000000004">
      <c r="A44" s="34"/>
      <c r="B44" s="35"/>
      <c r="C44" s="35"/>
      <c r="D44" s="35"/>
      <c r="E44" s="34"/>
      <c r="F44" s="35"/>
      <c r="G44" s="35"/>
      <c r="H44" s="35"/>
    </row>
    <row r="45" spans="1:49" x14ac:dyDescent="0.55000000000000004">
      <c r="A45" s="34"/>
      <c r="B45" s="35"/>
      <c r="C45" s="35"/>
      <c r="D45" s="35"/>
      <c r="E45" s="34"/>
      <c r="F45" s="35"/>
      <c r="G45" s="35"/>
      <c r="H45" s="35"/>
    </row>
    <row r="46" spans="1:49" s="27" customFormat="1" ht="26.05" customHeight="1" x14ac:dyDescent="0.55000000000000004">
      <c r="A46" s="60"/>
      <c r="B46" s="111" t="str">
        <f>IF(A46&gt;0, IF(ISNUMBER(VLOOKUP(A46,Eights,1,FALSE)), VLOOKUP(A46,Eights,2,FALSE),"**Wrong boat class or Event Number**"),"")</f>
        <v/>
      </c>
      <c r="C46" s="109" t="str">
        <f>IF(A46&gt;0,VLOOKUP(A46,Eights,4,FALSE),"")</f>
        <v/>
      </c>
      <c r="D46" s="42"/>
      <c r="E46" s="60"/>
      <c r="F46" s="111" t="str">
        <f>IF(E46&gt;0, IF(ISNUMBER(VLOOKUP(E46,Eights,1,FALSE)), VLOOKUP(E46,Eights,2,FALSE),"**Wrong boat class or Event Number**"),"")</f>
        <v/>
      </c>
      <c r="G46" s="109" t="str">
        <f>IF(E46&gt;0,VLOOKUP(E46,Eights,4,FALSE),"")</f>
        <v/>
      </c>
      <c r="H46" s="42"/>
      <c r="I46" s="65"/>
      <c r="J46" s="65"/>
      <c r="K46" s="65"/>
      <c r="L46" s="65"/>
      <c r="M46" s="65"/>
      <c r="N46" s="65"/>
      <c r="O46" s="65"/>
      <c r="P46" s="65"/>
      <c r="Q46" s="65"/>
      <c r="R46" s="65"/>
      <c r="S46" s="65"/>
      <c r="T46" s="65"/>
      <c r="U46" s="65"/>
      <c r="V46" s="65"/>
      <c r="W46" s="65"/>
      <c r="X46" s="20"/>
      <c r="Y46" s="20"/>
      <c r="Z46" s="20"/>
      <c r="AA46" s="20"/>
      <c r="AB46" s="20"/>
      <c r="AC46" s="20"/>
      <c r="AD46" s="20"/>
      <c r="AE46" s="20"/>
      <c r="AF46" s="20"/>
      <c r="AG46" s="20"/>
      <c r="AH46" s="20"/>
      <c r="AI46" s="20"/>
      <c r="AJ46" s="20"/>
      <c r="AK46" s="20"/>
      <c r="AL46" s="20"/>
      <c r="AM46" s="20"/>
      <c r="AN46" s="20"/>
      <c r="AO46" s="20"/>
      <c r="AP46" s="20"/>
      <c r="AQ46" s="20"/>
      <c r="AR46" s="20"/>
      <c r="AS46" s="20"/>
      <c r="AT46" s="20"/>
      <c r="AU46" s="20"/>
      <c r="AV46" s="20"/>
      <c r="AW46" s="20"/>
    </row>
    <row r="47" spans="1:49" x14ac:dyDescent="0.55000000000000004">
      <c r="A47" s="34" t="s">
        <v>31</v>
      </c>
      <c r="B47" s="2" t="str">
        <f>IF(A46&gt;0,'Front sheet'!$E$18,"")</f>
        <v/>
      </c>
      <c r="C47" s="35"/>
      <c r="D47" s="35"/>
      <c r="E47" s="34" t="s">
        <v>31</v>
      </c>
      <c r="F47" s="2" t="str">
        <f>IF(E46&gt;0,'Front sheet'!$E$18,"")</f>
        <v/>
      </c>
      <c r="G47" s="35"/>
      <c r="H47" s="35"/>
    </row>
    <row r="48" spans="1:49" x14ac:dyDescent="0.55000000000000004">
      <c r="A48" s="34" t="s">
        <v>32</v>
      </c>
      <c r="B48" s="24"/>
      <c r="C48" s="51" t="str">
        <f t="shared" ref="C48:C56" si="6">IF(B48&gt;0, VLOOKUP(B48,Sorted_Array,5,FALSE),"")</f>
        <v/>
      </c>
      <c r="D48" s="35"/>
      <c r="E48" s="34" t="s">
        <v>32</v>
      </c>
      <c r="F48" s="24"/>
      <c r="G48" s="51" t="str">
        <f t="shared" ref="G48:G56" si="7">IF(F48&gt;0, VLOOKUP(F48,Sorted_Array,5,FALSE),"")</f>
        <v/>
      </c>
      <c r="H48" s="35"/>
    </row>
    <row r="49" spans="1:49" x14ac:dyDescent="0.55000000000000004">
      <c r="A49" s="34">
        <v>2</v>
      </c>
      <c r="B49" s="24"/>
      <c r="C49" s="51" t="str">
        <f t="shared" si="6"/>
        <v/>
      </c>
      <c r="D49" s="35"/>
      <c r="E49" s="34">
        <v>2</v>
      </c>
      <c r="F49" s="24"/>
      <c r="G49" s="51" t="str">
        <f t="shared" si="7"/>
        <v/>
      </c>
      <c r="H49" s="35"/>
    </row>
    <row r="50" spans="1:49" x14ac:dyDescent="0.55000000000000004">
      <c r="A50" s="34">
        <v>3</v>
      </c>
      <c r="B50" s="24"/>
      <c r="C50" s="51" t="str">
        <f t="shared" si="6"/>
        <v/>
      </c>
      <c r="D50" s="35"/>
      <c r="E50" s="34">
        <v>3</v>
      </c>
      <c r="F50" s="24"/>
      <c r="G50" s="51" t="str">
        <f t="shared" si="7"/>
        <v/>
      </c>
      <c r="H50" s="35"/>
    </row>
    <row r="51" spans="1:49" x14ac:dyDescent="0.55000000000000004">
      <c r="A51" s="34">
        <v>4</v>
      </c>
      <c r="B51" s="24"/>
      <c r="C51" s="51" t="str">
        <f t="shared" si="6"/>
        <v/>
      </c>
      <c r="D51" s="35"/>
      <c r="E51" s="34">
        <v>4</v>
      </c>
      <c r="F51" s="24"/>
      <c r="G51" s="51" t="str">
        <f t="shared" si="7"/>
        <v/>
      </c>
      <c r="H51" s="35"/>
    </row>
    <row r="52" spans="1:49" x14ac:dyDescent="0.55000000000000004">
      <c r="A52" s="34">
        <v>5</v>
      </c>
      <c r="B52" s="24"/>
      <c r="C52" s="51" t="str">
        <f t="shared" si="6"/>
        <v/>
      </c>
      <c r="D52" s="35"/>
      <c r="E52" s="34">
        <v>5</v>
      </c>
      <c r="F52" s="24"/>
      <c r="G52" s="51" t="str">
        <f t="shared" si="7"/>
        <v/>
      </c>
      <c r="H52" s="35"/>
    </row>
    <row r="53" spans="1:49" x14ac:dyDescent="0.55000000000000004">
      <c r="A53" s="34">
        <v>6</v>
      </c>
      <c r="B53" s="24"/>
      <c r="C53" s="51" t="str">
        <f t="shared" si="6"/>
        <v/>
      </c>
      <c r="D53" s="35"/>
      <c r="E53" s="34">
        <v>6</v>
      </c>
      <c r="F53" s="24"/>
      <c r="G53" s="51" t="str">
        <f t="shared" si="7"/>
        <v/>
      </c>
      <c r="H53" s="35"/>
    </row>
    <row r="54" spans="1:49" x14ac:dyDescent="0.55000000000000004">
      <c r="A54" s="34">
        <v>7</v>
      </c>
      <c r="B54" s="24"/>
      <c r="C54" s="51" t="str">
        <f t="shared" si="6"/>
        <v/>
      </c>
      <c r="D54" s="35"/>
      <c r="E54" s="34">
        <v>7</v>
      </c>
      <c r="F54" s="24"/>
      <c r="G54" s="51" t="str">
        <f t="shared" si="7"/>
        <v/>
      </c>
      <c r="H54" s="35"/>
    </row>
    <row r="55" spans="1:49" x14ac:dyDescent="0.55000000000000004">
      <c r="A55" s="34" t="s">
        <v>33</v>
      </c>
      <c r="B55" s="24"/>
      <c r="C55" s="51" t="str">
        <f t="shared" si="6"/>
        <v/>
      </c>
      <c r="D55" s="35"/>
      <c r="E55" s="34" t="s">
        <v>33</v>
      </c>
      <c r="F55" s="24"/>
      <c r="G55" s="51" t="str">
        <f t="shared" si="7"/>
        <v/>
      </c>
      <c r="H55" s="35"/>
    </row>
    <row r="56" spans="1:49" x14ac:dyDescent="0.55000000000000004">
      <c r="A56" s="34" t="s">
        <v>34</v>
      </c>
      <c r="B56" s="24"/>
      <c r="C56" s="51" t="str">
        <f t="shared" si="6"/>
        <v/>
      </c>
      <c r="D56" s="35"/>
      <c r="E56" s="34" t="s">
        <v>34</v>
      </c>
      <c r="F56" s="24"/>
      <c r="G56" s="51" t="str">
        <f t="shared" si="7"/>
        <v/>
      </c>
      <c r="H56" s="35"/>
    </row>
    <row r="57" spans="1:49" x14ac:dyDescent="0.55000000000000004">
      <c r="A57" s="34" t="s">
        <v>35</v>
      </c>
      <c r="B57" s="127"/>
      <c r="C57" s="127"/>
      <c r="D57" s="35"/>
      <c r="E57" s="34" t="s">
        <v>35</v>
      </c>
      <c r="F57" s="127"/>
      <c r="G57" s="127"/>
      <c r="H57" s="35"/>
    </row>
    <row r="58" spans="1:49" x14ac:dyDescent="0.55000000000000004">
      <c r="A58" s="34"/>
      <c r="B58" s="35"/>
      <c r="C58" s="35"/>
      <c r="D58" s="35"/>
      <c r="E58" s="34"/>
      <c r="F58" s="35"/>
      <c r="G58" s="35"/>
      <c r="H58" s="35"/>
    </row>
    <row r="59" spans="1:49" x14ac:dyDescent="0.55000000000000004">
      <c r="A59" s="34"/>
      <c r="B59" s="35"/>
      <c r="C59" s="35"/>
      <c r="D59" s="35"/>
      <c r="E59" s="34"/>
      <c r="F59" s="35"/>
      <c r="G59" s="35"/>
      <c r="H59" s="35"/>
    </row>
    <row r="60" spans="1:49" s="27" customFormat="1" ht="26.05" customHeight="1" x14ac:dyDescent="0.55000000000000004">
      <c r="A60" s="60"/>
      <c r="B60" s="111" t="str">
        <f>IF(A60&gt;0, IF(ISNUMBER(VLOOKUP(A60,Eights,1,FALSE)), VLOOKUP(A60,Eights,2,FALSE),"**Wrong boat class or Event Number**"),"")</f>
        <v/>
      </c>
      <c r="C60" s="109" t="str">
        <f>IF(A60&gt;0,VLOOKUP(A60,Eights,4,FALSE),"")</f>
        <v/>
      </c>
      <c r="D60" s="42"/>
      <c r="E60" s="60"/>
      <c r="F60" s="111" t="str">
        <f>IF(E60&gt;0, IF(ISNUMBER(VLOOKUP(E60,Eights,1,FALSE)), VLOOKUP(E60,Eights,2,FALSE),"**Wrong boat class or Event Number**"),"")</f>
        <v/>
      </c>
      <c r="G60" s="109" t="str">
        <f>IF(E60&gt;0,VLOOKUP(E60,Eights,4,FALSE),"")</f>
        <v/>
      </c>
      <c r="H60" s="42"/>
      <c r="I60" s="65"/>
      <c r="J60" s="65"/>
      <c r="K60" s="65"/>
      <c r="L60" s="65"/>
      <c r="M60" s="65"/>
      <c r="N60" s="65"/>
      <c r="O60" s="65"/>
      <c r="P60" s="65"/>
      <c r="Q60" s="65"/>
      <c r="R60" s="65"/>
      <c r="S60" s="65"/>
      <c r="T60" s="65"/>
      <c r="U60" s="65"/>
      <c r="V60" s="65"/>
      <c r="W60" s="65"/>
      <c r="X60" s="20"/>
      <c r="Y60" s="20"/>
      <c r="Z60" s="20"/>
      <c r="AA60" s="20"/>
      <c r="AB60" s="20"/>
      <c r="AC60" s="20"/>
      <c r="AD60" s="20"/>
      <c r="AE60" s="20"/>
      <c r="AF60" s="20"/>
      <c r="AG60" s="20"/>
      <c r="AH60" s="20"/>
      <c r="AI60" s="20"/>
      <c r="AJ60" s="20"/>
      <c r="AK60" s="20"/>
      <c r="AL60" s="20"/>
      <c r="AM60" s="20"/>
      <c r="AN60" s="20"/>
      <c r="AO60" s="20"/>
      <c r="AP60" s="20"/>
      <c r="AQ60" s="20"/>
      <c r="AR60" s="20"/>
      <c r="AS60" s="20"/>
      <c r="AT60" s="20"/>
      <c r="AU60" s="20"/>
      <c r="AV60" s="20"/>
      <c r="AW60" s="20"/>
    </row>
    <row r="61" spans="1:49" x14ac:dyDescent="0.55000000000000004">
      <c r="A61" s="34" t="s">
        <v>31</v>
      </c>
      <c r="B61" s="2" t="str">
        <f>IF(A60&gt;0,'Front sheet'!$E$18,"")</f>
        <v/>
      </c>
      <c r="C61" s="35"/>
      <c r="D61" s="35"/>
      <c r="E61" s="34" t="s">
        <v>31</v>
      </c>
      <c r="F61" s="2" t="str">
        <f>IF(E60&gt;0,'Front sheet'!$E$18,"")</f>
        <v/>
      </c>
      <c r="G61" s="35"/>
      <c r="H61" s="35"/>
    </row>
    <row r="62" spans="1:49" x14ac:dyDescent="0.55000000000000004">
      <c r="A62" s="34" t="s">
        <v>32</v>
      </c>
      <c r="B62" s="24"/>
      <c r="C62" s="51" t="str">
        <f t="shared" ref="C62:C70" si="8">IF(B62&gt;0, VLOOKUP(B62,Sorted_Array,5,FALSE),"")</f>
        <v/>
      </c>
      <c r="D62" s="35"/>
      <c r="E62" s="34" t="s">
        <v>32</v>
      </c>
      <c r="F62" s="24"/>
      <c r="G62" s="51" t="str">
        <f t="shared" ref="G62:G70" si="9">IF(F62&gt;0, VLOOKUP(F62,Sorted_Array,5,FALSE),"")</f>
        <v/>
      </c>
      <c r="H62" s="35"/>
    </row>
    <row r="63" spans="1:49" x14ac:dyDescent="0.55000000000000004">
      <c r="A63" s="34">
        <v>2</v>
      </c>
      <c r="B63" s="24"/>
      <c r="C63" s="51" t="str">
        <f t="shared" si="8"/>
        <v/>
      </c>
      <c r="D63" s="35"/>
      <c r="E63" s="34">
        <v>2</v>
      </c>
      <c r="F63" s="24"/>
      <c r="G63" s="51" t="str">
        <f t="shared" si="9"/>
        <v/>
      </c>
      <c r="H63" s="35"/>
    </row>
    <row r="64" spans="1:49" x14ac:dyDescent="0.55000000000000004">
      <c r="A64" s="34">
        <v>3</v>
      </c>
      <c r="B64" s="24"/>
      <c r="C64" s="51" t="str">
        <f t="shared" si="8"/>
        <v/>
      </c>
      <c r="D64" s="35"/>
      <c r="E64" s="34">
        <v>3</v>
      </c>
      <c r="F64" s="24"/>
      <c r="G64" s="51" t="str">
        <f t="shared" si="9"/>
        <v/>
      </c>
      <c r="H64" s="35"/>
    </row>
    <row r="65" spans="1:49" x14ac:dyDescent="0.55000000000000004">
      <c r="A65" s="34">
        <v>4</v>
      </c>
      <c r="B65" s="24"/>
      <c r="C65" s="51" t="str">
        <f t="shared" si="8"/>
        <v/>
      </c>
      <c r="D65" s="35"/>
      <c r="E65" s="34">
        <v>4</v>
      </c>
      <c r="F65" s="24"/>
      <c r="G65" s="51" t="str">
        <f t="shared" si="9"/>
        <v/>
      </c>
      <c r="H65" s="35"/>
    </row>
    <row r="66" spans="1:49" x14ac:dyDescent="0.55000000000000004">
      <c r="A66" s="34">
        <v>5</v>
      </c>
      <c r="B66" s="24"/>
      <c r="C66" s="51" t="str">
        <f t="shared" si="8"/>
        <v/>
      </c>
      <c r="D66" s="35"/>
      <c r="E66" s="34">
        <v>5</v>
      </c>
      <c r="F66" s="24"/>
      <c r="G66" s="51" t="str">
        <f t="shared" si="9"/>
        <v/>
      </c>
      <c r="H66" s="35"/>
    </row>
    <row r="67" spans="1:49" x14ac:dyDescent="0.55000000000000004">
      <c r="A67" s="34">
        <v>6</v>
      </c>
      <c r="B67" s="24"/>
      <c r="C67" s="51" t="str">
        <f t="shared" si="8"/>
        <v/>
      </c>
      <c r="D67" s="35"/>
      <c r="E67" s="34">
        <v>6</v>
      </c>
      <c r="F67" s="24"/>
      <c r="G67" s="51" t="str">
        <f t="shared" si="9"/>
        <v/>
      </c>
      <c r="H67" s="35"/>
    </row>
    <row r="68" spans="1:49" x14ac:dyDescent="0.55000000000000004">
      <c r="A68" s="34">
        <v>7</v>
      </c>
      <c r="B68" s="24"/>
      <c r="C68" s="51" t="str">
        <f t="shared" si="8"/>
        <v/>
      </c>
      <c r="D68" s="35"/>
      <c r="E68" s="34">
        <v>7</v>
      </c>
      <c r="F68" s="24"/>
      <c r="G68" s="51" t="str">
        <f t="shared" si="9"/>
        <v/>
      </c>
      <c r="H68" s="35"/>
    </row>
    <row r="69" spans="1:49" x14ac:dyDescent="0.55000000000000004">
      <c r="A69" s="34" t="s">
        <v>33</v>
      </c>
      <c r="B69" s="24"/>
      <c r="C69" s="51" t="str">
        <f t="shared" si="8"/>
        <v/>
      </c>
      <c r="D69" s="35"/>
      <c r="E69" s="34" t="s">
        <v>33</v>
      </c>
      <c r="F69" s="24"/>
      <c r="G69" s="51" t="str">
        <f t="shared" si="9"/>
        <v/>
      </c>
      <c r="H69" s="35"/>
    </row>
    <row r="70" spans="1:49" x14ac:dyDescent="0.55000000000000004">
      <c r="A70" s="34" t="s">
        <v>34</v>
      </c>
      <c r="B70" s="24"/>
      <c r="C70" s="51" t="str">
        <f t="shared" si="8"/>
        <v/>
      </c>
      <c r="D70" s="35"/>
      <c r="E70" s="34" t="s">
        <v>34</v>
      </c>
      <c r="F70" s="24"/>
      <c r="G70" s="51" t="str">
        <f t="shared" si="9"/>
        <v/>
      </c>
      <c r="H70" s="35"/>
    </row>
    <row r="71" spans="1:49" x14ac:dyDescent="0.55000000000000004">
      <c r="A71" s="34" t="s">
        <v>35</v>
      </c>
      <c r="B71" s="127"/>
      <c r="C71" s="127"/>
      <c r="D71" s="35"/>
      <c r="E71" s="34" t="s">
        <v>35</v>
      </c>
      <c r="F71" s="127"/>
      <c r="G71" s="127"/>
      <c r="H71" s="35"/>
    </row>
    <row r="72" spans="1:49" x14ac:dyDescent="0.55000000000000004">
      <c r="A72" s="34"/>
      <c r="B72" s="35"/>
      <c r="C72" s="35"/>
      <c r="D72" s="35"/>
      <c r="E72" s="34"/>
      <c r="F72" s="35"/>
      <c r="G72" s="35"/>
      <c r="H72" s="35"/>
    </row>
    <row r="73" spans="1:49" x14ac:dyDescent="0.55000000000000004">
      <c r="A73" s="34"/>
      <c r="B73" s="35"/>
      <c r="C73" s="35"/>
      <c r="D73" s="35"/>
      <c r="E73" s="34"/>
      <c r="F73" s="35"/>
      <c r="G73" s="35"/>
      <c r="H73" s="35"/>
    </row>
    <row r="74" spans="1:49" s="27" customFormat="1" ht="26.05" customHeight="1" x14ac:dyDescent="0.55000000000000004">
      <c r="A74" s="60"/>
      <c r="B74" s="111" t="str">
        <f>IF(A74&gt;0, IF(ISNUMBER(VLOOKUP(A74,Eights,1,FALSE)), VLOOKUP(A74,Eights,2,FALSE),"**Wrong boat class or Event Number**"),"")</f>
        <v/>
      </c>
      <c r="C74" s="109" t="str">
        <f>IF(A74&gt;0,VLOOKUP(A74,Eights,4,FALSE),"")</f>
        <v/>
      </c>
      <c r="D74" s="42"/>
      <c r="E74" s="60"/>
      <c r="F74" s="111" t="str">
        <f>IF(E74&gt;0, IF(ISNUMBER(VLOOKUP(E74,Eights,1,FALSE)), VLOOKUP(E74,Eights,2,FALSE),"**Wrong boat class or Event Number**"),"")</f>
        <v/>
      </c>
      <c r="G74" s="109" t="str">
        <f>IF(E74&gt;0,VLOOKUP(E74,Eights,4,FALSE),"")</f>
        <v/>
      </c>
      <c r="H74" s="42"/>
      <c r="I74" s="65"/>
      <c r="J74" s="65"/>
      <c r="K74" s="65"/>
      <c r="L74" s="65"/>
      <c r="M74" s="65"/>
      <c r="N74" s="65"/>
      <c r="O74" s="65"/>
      <c r="P74" s="65"/>
      <c r="Q74" s="65"/>
      <c r="R74" s="65"/>
      <c r="S74" s="65"/>
      <c r="T74" s="65"/>
      <c r="U74" s="65"/>
      <c r="V74" s="65"/>
      <c r="W74" s="65"/>
      <c r="X74" s="20"/>
      <c r="Y74" s="20"/>
      <c r="Z74" s="20"/>
      <c r="AA74" s="20"/>
      <c r="AB74" s="20"/>
      <c r="AC74" s="20"/>
      <c r="AD74" s="20"/>
      <c r="AE74" s="20"/>
      <c r="AF74" s="20"/>
      <c r="AG74" s="20"/>
      <c r="AH74" s="20"/>
      <c r="AI74" s="20"/>
      <c r="AJ74" s="20"/>
      <c r="AK74" s="20"/>
      <c r="AL74" s="20"/>
      <c r="AM74" s="20"/>
      <c r="AN74" s="20"/>
      <c r="AO74" s="20"/>
      <c r="AP74" s="20"/>
      <c r="AQ74" s="20"/>
      <c r="AR74" s="20"/>
      <c r="AS74" s="20"/>
      <c r="AT74" s="20"/>
      <c r="AU74" s="20"/>
      <c r="AV74" s="20"/>
      <c r="AW74" s="20"/>
    </row>
    <row r="75" spans="1:49" x14ac:dyDescent="0.55000000000000004">
      <c r="A75" s="34" t="s">
        <v>31</v>
      </c>
      <c r="B75" s="2" t="str">
        <f>IF(A74&gt;0,'Front sheet'!$E$18,"")</f>
        <v/>
      </c>
      <c r="C75" s="35"/>
      <c r="D75" s="35"/>
      <c r="E75" s="34" t="s">
        <v>31</v>
      </c>
      <c r="F75" s="2" t="str">
        <f>IF(E74&gt;0,'Front sheet'!$E$18,"")</f>
        <v/>
      </c>
      <c r="G75" s="35"/>
      <c r="H75" s="35"/>
    </row>
    <row r="76" spans="1:49" x14ac:dyDescent="0.55000000000000004">
      <c r="A76" s="34" t="s">
        <v>32</v>
      </c>
      <c r="B76" s="24"/>
      <c r="C76" s="51" t="str">
        <f t="shared" ref="C76:C84" si="10">IF(B76&gt;0, VLOOKUP(B76,Sorted_Array,5,FALSE),"")</f>
        <v/>
      </c>
      <c r="D76" s="35"/>
      <c r="E76" s="34" t="s">
        <v>32</v>
      </c>
      <c r="F76" s="24"/>
      <c r="G76" s="51" t="str">
        <f t="shared" ref="G76:G84" si="11">IF(F76&gt;0, VLOOKUP(F76,Sorted_Array,5,FALSE),"")</f>
        <v/>
      </c>
      <c r="H76" s="35"/>
    </row>
    <row r="77" spans="1:49" x14ac:dyDescent="0.55000000000000004">
      <c r="A77" s="34">
        <v>2</v>
      </c>
      <c r="B77" s="24"/>
      <c r="C77" s="51" t="str">
        <f t="shared" si="10"/>
        <v/>
      </c>
      <c r="D77" s="35"/>
      <c r="E77" s="34">
        <v>2</v>
      </c>
      <c r="F77" s="24"/>
      <c r="G77" s="51" t="str">
        <f t="shared" si="11"/>
        <v/>
      </c>
      <c r="H77" s="35"/>
    </row>
    <row r="78" spans="1:49" x14ac:dyDescent="0.55000000000000004">
      <c r="A78" s="34">
        <v>3</v>
      </c>
      <c r="B78" s="24"/>
      <c r="C78" s="51" t="str">
        <f t="shared" si="10"/>
        <v/>
      </c>
      <c r="D78" s="35"/>
      <c r="E78" s="34">
        <v>3</v>
      </c>
      <c r="F78" s="24"/>
      <c r="G78" s="51" t="str">
        <f t="shared" si="11"/>
        <v/>
      </c>
      <c r="H78" s="35"/>
    </row>
    <row r="79" spans="1:49" x14ac:dyDescent="0.55000000000000004">
      <c r="A79" s="34">
        <v>4</v>
      </c>
      <c r="B79" s="24"/>
      <c r="C79" s="51" t="str">
        <f t="shared" si="10"/>
        <v/>
      </c>
      <c r="D79" s="35"/>
      <c r="E79" s="34">
        <v>4</v>
      </c>
      <c r="F79" s="24"/>
      <c r="G79" s="51" t="str">
        <f t="shared" si="11"/>
        <v/>
      </c>
      <c r="H79" s="35"/>
    </row>
    <row r="80" spans="1:49" x14ac:dyDescent="0.55000000000000004">
      <c r="A80" s="34">
        <v>5</v>
      </c>
      <c r="B80" s="24"/>
      <c r="C80" s="51" t="str">
        <f t="shared" si="10"/>
        <v/>
      </c>
      <c r="D80" s="35"/>
      <c r="E80" s="34">
        <v>5</v>
      </c>
      <c r="F80" s="24"/>
      <c r="G80" s="51" t="str">
        <f t="shared" si="11"/>
        <v/>
      </c>
      <c r="H80" s="35"/>
    </row>
    <row r="81" spans="1:49" x14ac:dyDescent="0.55000000000000004">
      <c r="A81" s="34">
        <v>6</v>
      </c>
      <c r="B81" s="24"/>
      <c r="C81" s="51" t="str">
        <f t="shared" si="10"/>
        <v/>
      </c>
      <c r="D81" s="35"/>
      <c r="E81" s="34">
        <v>6</v>
      </c>
      <c r="F81" s="24"/>
      <c r="G81" s="51" t="str">
        <f t="shared" si="11"/>
        <v/>
      </c>
      <c r="H81" s="35"/>
    </row>
    <row r="82" spans="1:49" x14ac:dyDescent="0.55000000000000004">
      <c r="A82" s="34">
        <v>7</v>
      </c>
      <c r="B82" s="24"/>
      <c r="C82" s="51" t="str">
        <f t="shared" si="10"/>
        <v/>
      </c>
      <c r="D82" s="35"/>
      <c r="E82" s="34">
        <v>7</v>
      </c>
      <c r="F82" s="24"/>
      <c r="G82" s="51" t="str">
        <f t="shared" si="11"/>
        <v/>
      </c>
      <c r="H82" s="35"/>
    </row>
    <row r="83" spans="1:49" x14ac:dyDescent="0.55000000000000004">
      <c r="A83" s="34" t="s">
        <v>33</v>
      </c>
      <c r="B83" s="24"/>
      <c r="C83" s="51" t="str">
        <f t="shared" si="10"/>
        <v/>
      </c>
      <c r="D83" s="35"/>
      <c r="E83" s="34" t="s">
        <v>33</v>
      </c>
      <c r="F83" s="24"/>
      <c r="G83" s="51" t="str">
        <f t="shared" si="11"/>
        <v/>
      </c>
      <c r="H83" s="35"/>
    </row>
    <row r="84" spans="1:49" x14ac:dyDescent="0.55000000000000004">
      <c r="A84" s="34" t="s">
        <v>34</v>
      </c>
      <c r="B84" s="24"/>
      <c r="C84" s="51" t="str">
        <f t="shared" si="10"/>
        <v/>
      </c>
      <c r="D84" s="35"/>
      <c r="E84" s="34" t="s">
        <v>34</v>
      </c>
      <c r="F84" s="24"/>
      <c r="G84" s="51" t="str">
        <f t="shared" si="11"/>
        <v/>
      </c>
      <c r="H84" s="35"/>
    </row>
    <row r="85" spans="1:49" x14ac:dyDescent="0.55000000000000004">
      <c r="A85" s="34" t="s">
        <v>35</v>
      </c>
      <c r="B85" s="127"/>
      <c r="C85" s="127"/>
      <c r="D85" s="35"/>
      <c r="E85" s="34" t="s">
        <v>35</v>
      </c>
      <c r="F85" s="127"/>
      <c r="G85" s="127"/>
      <c r="H85" s="35"/>
    </row>
    <row r="86" spans="1:49" x14ac:dyDescent="0.55000000000000004">
      <c r="A86" s="34"/>
      <c r="B86" s="35"/>
      <c r="C86" s="35"/>
      <c r="D86" s="35"/>
      <c r="E86" s="34"/>
      <c r="F86" s="35"/>
      <c r="G86" s="35"/>
      <c r="H86" s="35"/>
    </row>
    <row r="87" spans="1:49" x14ac:dyDescent="0.55000000000000004">
      <c r="A87" s="34"/>
      <c r="B87" s="35"/>
      <c r="C87" s="35"/>
      <c r="D87" s="35"/>
      <c r="E87" s="34"/>
      <c r="F87" s="35"/>
      <c r="G87" s="35"/>
      <c r="H87" s="35"/>
    </row>
    <row r="88" spans="1:49" s="27" customFormat="1" ht="26.05" customHeight="1" x14ac:dyDescent="0.55000000000000004">
      <c r="A88" s="60"/>
      <c r="B88" s="111" t="str">
        <f>IF(A88&gt;0, IF(ISNUMBER(VLOOKUP(A88,Eights,1,FALSE)), VLOOKUP(A88,Eights,2,FALSE),"**Wrong boat class or Event Number**"),"")</f>
        <v/>
      </c>
      <c r="C88" s="109" t="str">
        <f>IF(A88&gt;0,VLOOKUP(A88,Eights,4,FALSE),"")</f>
        <v/>
      </c>
      <c r="D88" s="42"/>
      <c r="E88" s="60"/>
      <c r="F88" s="111" t="str">
        <f>IF(E88&gt;0, IF(ISNUMBER(VLOOKUP(E88,Eights,1,FALSE)), VLOOKUP(E88,Eights,2,FALSE),"**Wrong boat class or Event Number**"),"")</f>
        <v/>
      </c>
      <c r="G88" s="109" t="str">
        <f>IF(E88&gt;0,VLOOKUP(E88,Eights,4,FALSE),"")</f>
        <v/>
      </c>
      <c r="H88" s="42"/>
      <c r="I88" s="65"/>
      <c r="J88" s="65"/>
      <c r="K88" s="65"/>
      <c r="L88" s="65"/>
      <c r="M88" s="65"/>
      <c r="N88" s="65"/>
      <c r="O88" s="65"/>
      <c r="P88" s="65"/>
      <c r="Q88" s="65"/>
      <c r="R88" s="65"/>
      <c r="S88" s="65"/>
      <c r="T88" s="65"/>
      <c r="U88" s="65"/>
      <c r="V88" s="65"/>
      <c r="W88" s="65"/>
      <c r="X88" s="20"/>
      <c r="Y88" s="20"/>
      <c r="Z88" s="20"/>
      <c r="AA88" s="20"/>
      <c r="AB88" s="20"/>
      <c r="AC88" s="20"/>
      <c r="AD88" s="20"/>
      <c r="AE88" s="20"/>
      <c r="AF88" s="20"/>
      <c r="AG88" s="20"/>
      <c r="AH88" s="20"/>
      <c r="AI88" s="20"/>
      <c r="AJ88" s="20"/>
      <c r="AK88" s="20"/>
      <c r="AL88" s="20"/>
      <c r="AM88" s="20"/>
      <c r="AN88" s="20"/>
      <c r="AO88" s="20"/>
      <c r="AP88" s="20"/>
      <c r="AQ88" s="20"/>
      <c r="AR88" s="20"/>
      <c r="AS88" s="20"/>
      <c r="AT88" s="20"/>
      <c r="AU88" s="20"/>
      <c r="AV88" s="20"/>
      <c r="AW88" s="20"/>
    </row>
    <row r="89" spans="1:49" x14ac:dyDescent="0.55000000000000004">
      <c r="A89" s="34" t="s">
        <v>31</v>
      </c>
      <c r="B89" s="2" t="str">
        <f>IF(A88&gt;0,'Front sheet'!$E$18,"")</f>
        <v/>
      </c>
      <c r="C89" s="35"/>
      <c r="D89" s="35"/>
      <c r="E89" s="34" t="s">
        <v>31</v>
      </c>
      <c r="F89" s="2" t="str">
        <f>IF(E88&gt;0,'Front sheet'!$E$18,"")</f>
        <v/>
      </c>
      <c r="G89" s="35"/>
      <c r="H89" s="35"/>
    </row>
    <row r="90" spans="1:49" x14ac:dyDescent="0.55000000000000004">
      <c r="A90" s="34" t="s">
        <v>32</v>
      </c>
      <c r="B90" s="24"/>
      <c r="C90" s="51" t="str">
        <f t="shared" ref="C90:C98" si="12">IF(B90&gt;0, VLOOKUP(B90,Sorted_Array,5,FALSE),"")</f>
        <v/>
      </c>
      <c r="D90" s="35"/>
      <c r="E90" s="34" t="s">
        <v>32</v>
      </c>
      <c r="F90" s="24"/>
      <c r="G90" s="51" t="str">
        <f t="shared" ref="G90:G98" si="13">IF(F90&gt;0, VLOOKUP(F90,Sorted_Array,5,FALSE),"")</f>
        <v/>
      </c>
      <c r="H90" s="35"/>
    </row>
    <row r="91" spans="1:49" x14ac:dyDescent="0.55000000000000004">
      <c r="A91" s="34">
        <v>2</v>
      </c>
      <c r="B91" s="24"/>
      <c r="C91" s="51" t="str">
        <f t="shared" si="12"/>
        <v/>
      </c>
      <c r="D91" s="35"/>
      <c r="E91" s="34">
        <v>2</v>
      </c>
      <c r="F91" s="24"/>
      <c r="G91" s="51" t="str">
        <f t="shared" si="13"/>
        <v/>
      </c>
      <c r="H91" s="35"/>
    </row>
    <row r="92" spans="1:49" x14ac:dyDescent="0.55000000000000004">
      <c r="A92" s="34">
        <v>3</v>
      </c>
      <c r="B92" s="24"/>
      <c r="C92" s="51" t="str">
        <f t="shared" si="12"/>
        <v/>
      </c>
      <c r="D92" s="35"/>
      <c r="E92" s="34">
        <v>3</v>
      </c>
      <c r="F92" s="24"/>
      <c r="G92" s="51" t="str">
        <f t="shared" si="13"/>
        <v/>
      </c>
      <c r="H92" s="35"/>
    </row>
    <row r="93" spans="1:49" x14ac:dyDescent="0.55000000000000004">
      <c r="A93" s="34">
        <v>4</v>
      </c>
      <c r="B93" s="24"/>
      <c r="C93" s="51" t="str">
        <f t="shared" si="12"/>
        <v/>
      </c>
      <c r="D93" s="35"/>
      <c r="E93" s="34">
        <v>4</v>
      </c>
      <c r="F93" s="24"/>
      <c r="G93" s="51" t="str">
        <f t="shared" si="13"/>
        <v/>
      </c>
      <c r="H93" s="35"/>
    </row>
    <row r="94" spans="1:49" x14ac:dyDescent="0.55000000000000004">
      <c r="A94" s="34">
        <v>5</v>
      </c>
      <c r="B94" s="24"/>
      <c r="C94" s="51" t="str">
        <f t="shared" si="12"/>
        <v/>
      </c>
      <c r="D94" s="35"/>
      <c r="E94" s="34">
        <v>5</v>
      </c>
      <c r="F94" s="24"/>
      <c r="G94" s="51" t="str">
        <f t="shared" si="13"/>
        <v/>
      </c>
      <c r="H94" s="35"/>
    </row>
    <row r="95" spans="1:49" x14ac:dyDescent="0.55000000000000004">
      <c r="A95" s="34">
        <v>6</v>
      </c>
      <c r="B95" s="24"/>
      <c r="C95" s="51" t="str">
        <f t="shared" si="12"/>
        <v/>
      </c>
      <c r="D95" s="35"/>
      <c r="E95" s="34">
        <v>6</v>
      </c>
      <c r="F95" s="24"/>
      <c r="G95" s="51" t="str">
        <f t="shared" si="13"/>
        <v/>
      </c>
      <c r="H95" s="35"/>
    </row>
    <row r="96" spans="1:49" x14ac:dyDescent="0.55000000000000004">
      <c r="A96" s="34">
        <v>7</v>
      </c>
      <c r="B96" s="24"/>
      <c r="C96" s="51" t="str">
        <f t="shared" si="12"/>
        <v/>
      </c>
      <c r="D96" s="35"/>
      <c r="E96" s="34">
        <v>7</v>
      </c>
      <c r="F96" s="24"/>
      <c r="G96" s="51" t="str">
        <f t="shared" si="13"/>
        <v/>
      </c>
      <c r="H96" s="35"/>
    </row>
    <row r="97" spans="1:49" x14ac:dyDescent="0.55000000000000004">
      <c r="A97" s="34" t="s">
        <v>33</v>
      </c>
      <c r="B97" s="24"/>
      <c r="C97" s="51" t="str">
        <f t="shared" si="12"/>
        <v/>
      </c>
      <c r="D97" s="35"/>
      <c r="E97" s="34" t="s">
        <v>33</v>
      </c>
      <c r="F97" s="24"/>
      <c r="G97" s="51" t="str">
        <f t="shared" si="13"/>
        <v/>
      </c>
      <c r="H97" s="35"/>
    </row>
    <row r="98" spans="1:49" x14ac:dyDescent="0.55000000000000004">
      <c r="A98" s="34" t="s">
        <v>34</v>
      </c>
      <c r="B98" s="24"/>
      <c r="C98" s="51" t="str">
        <f t="shared" si="12"/>
        <v/>
      </c>
      <c r="D98" s="35"/>
      <c r="E98" s="34" t="s">
        <v>34</v>
      </c>
      <c r="F98" s="24"/>
      <c r="G98" s="51" t="str">
        <f t="shared" si="13"/>
        <v/>
      </c>
      <c r="H98" s="35"/>
    </row>
    <row r="99" spans="1:49" x14ac:dyDescent="0.55000000000000004">
      <c r="A99" s="34" t="s">
        <v>35</v>
      </c>
      <c r="B99" s="127"/>
      <c r="C99" s="127"/>
      <c r="D99" s="35"/>
      <c r="E99" s="34" t="s">
        <v>35</v>
      </c>
      <c r="F99" s="127"/>
      <c r="G99" s="127"/>
      <c r="H99" s="35"/>
    </row>
    <row r="100" spans="1:49" x14ac:dyDescent="0.55000000000000004">
      <c r="A100" s="34"/>
      <c r="B100" s="35"/>
      <c r="C100" s="35"/>
      <c r="D100" s="35"/>
      <c r="E100" s="34"/>
      <c r="F100" s="35"/>
      <c r="G100" s="35"/>
      <c r="H100" s="35"/>
    </row>
    <row r="101" spans="1:49" x14ac:dyDescent="0.55000000000000004">
      <c r="A101" s="34"/>
      <c r="B101" s="35"/>
      <c r="C101" s="35"/>
      <c r="D101" s="35"/>
      <c r="E101" s="34"/>
      <c r="F101" s="35"/>
      <c r="G101" s="35"/>
      <c r="H101" s="35"/>
    </row>
    <row r="102" spans="1:49" s="27" customFormat="1" ht="26.05" customHeight="1" x14ac:dyDescent="0.55000000000000004">
      <c r="A102" s="60"/>
      <c r="B102" s="111" t="str">
        <f>IF(A102&gt;0, IF(ISNUMBER(VLOOKUP(A102,Eights,1,FALSE)), VLOOKUP(A102,Eights,2,FALSE),"**Wrong boat class or Event Number**"),"")</f>
        <v/>
      </c>
      <c r="C102" s="109" t="str">
        <f>IF(A102&gt;0,VLOOKUP(A102,Eights,4,FALSE),"")</f>
        <v/>
      </c>
      <c r="D102" s="42"/>
      <c r="E102" s="60"/>
      <c r="F102" s="111" t="str">
        <f>IF(E102&gt;0, IF(ISNUMBER(VLOOKUP(E102,Eights,1,FALSE)), VLOOKUP(E102,Eights,2,FALSE),"**Wrong boat class or Event Number**"),"")</f>
        <v/>
      </c>
      <c r="G102" s="109" t="str">
        <f>IF(E102&gt;0,VLOOKUP(E102,Eights,4,FALSE),"")</f>
        <v/>
      </c>
      <c r="H102" s="42"/>
      <c r="I102" s="65"/>
      <c r="J102" s="65"/>
      <c r="K102" s="65"/>
      <c r="L102" s="65"/>
      <c r="M102" s="65"/>
      <c r="N102" s="65"/>
      <c r="O102" s="65"/>
      <c r="P102" s="65"/>
      <c r="Q102" s="65"/>
      <c r="R102" s="65"/>
      <c r="S102" s="65"/>
      <c r="T102" s="65"/>
      <c r="U102" s="65"/>
      <c r="V102" s="65"/>
      <c r="W102" s="65"/>
      <c r="X102" s="20"/>
      <c r="Y102" s="20"/>
      <c r="Z102" s="20"/>
      <c r="AA102" s="20"/>
      <c r="AB102" s="20"/>
      <c r="AC102" s="20"/>
      <c r="AD102" s="20"/>
      <c r="AE102" s="20"/>
      <c r="AF102" s="20"/>
      <c r="AG102" s="20"/>
      <c r="AH102" s="20"/>
      <c r="AI102" s="20"/>
      <c r="AJ102" s="20"/>
      <c r="AK102" s="20"/>
      <c r="AL102" s="20"/>
      <c r="AM102" s="20"/>
      <c r="AN102" s="20"/>
      <c r="AO102" s="20"/>
      <c r="AP102" s="20"/>
      <c r="AQ102" s="20"/>
      <c r="AR102" s="20"/>
      <c r="AS102" s="20"/>
      <c r="AT102" s="20"/>
      <c r="AU102" s="20"/>
      <c r="AV102" s="20"/>
      <c r="AW102" s="20"/>
    </row>
    <row r="103" spans="1:49" x14ac:dyDescent="0.55000000000000004">
      <c r="A103" s="34" t="s">
        <v>31</v>
      </c>
      <c r="B103" s="2" t="str">
        <f>IF(A102&gt;0,'Front sheet'!$E$18,"")</f>
        <v/>
      </c>
      <c r="C103" s="35"/>
      <c r="D103" s="35"/>
      <c r="E103" s="34" t="s">
        <v>31</v>
      </c>
      <c r="F103" s="2" t="str">
        <f>IF(E102&gt;0,'Front sheet'!$E$18,"")</f>
        <v/>
      </c>
      <c r="G103" s="35"/>
      <c r="H103" s="35"/>
    </row>
    <row r="104" spans="1:49" x14ac:dyDescent="0.55000000000000004">
      <c r="A104" s="34" t="s">
        <v>32</v>
      </c>
      <c r="B104" s="24"/>
      <c r="C104" s="51" t="str">
        <f t="shared" ref="C104:C112" si="14">IF(B104&gt;0, VLOOKUP(B104,Sorted_Array,5,FALSE),"")</f>
        <v/>
      </c>
      <c r="D104" s="35"/>
      <c r="E104" s="34" t="s">
        <v>32</v>
      </c>
      <c r="F104" s="24"/>
      <c r="G104" s="51" t="str">
        <f t="shared" ref="G104:G112" si="15">IF(F104&gt;0, VLOOKUP(F104,Sorted_Array,5,FALSE),"")</f>
        <v/>
      </c>
      <c r="H104" s="35"/>
    </row>
    <row r="105" spans="1:49" x14ac:dyDescent="0.55000000000000004">
      <c r="A105" s="34">
        <v>2</v>
      </c>
      <c r="B105" s="24"/>
      <c r="C105" s="51" t="str">
        <f t="shared" si="14"/>
        <v/>
      </c>
      <c r="D105" s="35"/>
      <c r="E105" s="34">
        <v>2</v>
      </c>
      <c r="F105" s="24"/>
      <c r="G105" s="51" t="str">
        <f t="shared" si="15"/>
        <v/>
      </c>
      <c r="H105" s="35"/>
    </row>
    <row r="106" spans="1:49" x14ac:dyDescent="0.55000000000000004">
      <c r="A106" s="34">
        <v>3</v>
      </c>
      <c r="B106" s="24"/>
      <c r="C106" s="51" t="str">
        <f t="shared" si="14"/>
        <v/>
      </c>
      <c r="D106" s="35"/>
      <c r="E106" s="34">
        <v>3</v>
      </c>
      <c r="F106" s="24"/>
      <c r="G106" s="51" t="str">
        <f t="shared" si="15"/>
        <v/>
      </c>
      <c r="H106" s="35"/>
    </row>
    <row r="107" spans="1:49" x14ac:dyDescent="0.55000000000000004">
      <c r="A107" s="34">
        <v>4</v>
      </c>
      <c r="B107" s="24"/>
      <c r="C107" s="51" t="str">
        <f t="shared" si="14"/>
        <v/>
      </c>
      <c r="D107" s="35"/>
      <c r="E107" s="34">
        <v>4</v>
      </c>
      <c r="F107" s="24"/>
      <c r="G107" s="51" t="str">
        <f t="shared" si="15"/>
        <v/>
      </c>
      <c r="H107" s="35"/>
    </row>
    <row r="108" spans="1:49" x14ac:dyDescent="0.55000000000000004">
      <c r="A108" s="34">
        <v>5</v>
      </c>
      <c r="B108" s="24"/>
      <c r="C108" s="51" t="str">
        <f t="shared" si="14"/>
        <v/>
      </c>
      <c r="D108" s="35"/>
      <c r="E108" s="34">
        <v>5</v>
      </c>
      <c r="F108" s="24"/>
      <c r="G108" s="51" t="str">
        <f t="shared" si="15"/>
        <v/>
      </c>
      <c r="H108" s="35"/>
    </row>
    <row r="109" spans="1:49" x14ac:dyDescent="0.55000000000000004">
      <c r="A109" s="34">
        <v>6</v>
      </c>
      <c r="B109" s="24"/>
      <c r="C109" s="51" t="str">
        <f t="shared" si="14"/>
        <v/>
      </c>
      <c r="D109" s="35"/>
      <c r="E109" s="34">
        <v>6</v>
      </c>
      <c r="F109" s="24"/>
      <c r="G109" s="51" t="str">
        <f t="shared" si="15"/>
        <v/>
      </c>
      <c r="H109" s="35"/>
    </row>
    <row r="110" spans="1:49" x14ac:dyDescent="0.55000000000000004">
      <c r="A110" s="34">
        <v>7</v>
      </c>
      <c r="B110" s="24"/>
      <c r="C110" s="51" t="str">
        <f t="shared" si="14"/>
        <v/>
      </c>
      <c r="D110" s="35"/>
      <c r="E110" s="34">
        <v>7</v>
      </c>
      <c r="F110" s="24"/>
      <c r="G110" s="51" t="str">
        <f t="shared" si="15"/>
        <v/>
      </c>
      <c r="H110" s="35"/>
    </row>
    <row r="111" spans="1:49" x14ac:dyDescent="0.55000000000000004">
      <c r="A111" s="34" t="s">
        <v>33</v>
      </c>
      <c r="B111" s="24"/>
      <c r="C111" s="51" t="str">
        <f t="shared" si="14"/>
        <v/>
      </c>
      <c r="D111" s="35"/>
      <c r="E111" s="34" t="s">
        <v>33</v>
      </c>
      <c r="F111" s="24"/>
      <c r="G111" s="51" t="str">
        <f t="shared" si="15"/>
        <v/>
      </c>
      <c r="H111" s="35"/>
    </row>
    <row r="112" spans="1:49" x14ac:dyDescent="0.55000000000000004">
      <c r="A112" s="34" t="s">
        <v>34</v>
      </c>
      <c r="B112" s="24"/>
      <c r="C112" s="51" t="str">
        <f t="shared" si="14"/>
        <v/>
      </c>
      <c r="D112" s="35"/>
      <c r="E112" s="34" t="s">
        <v>34</v>
      </c>
      <c r="F112" s="24"/>
      <c r="G112" s="51" t="str">
        <f t="shared" si="15"/>
        <v/>
      </c>
      <c r="H112" s="35"/>
    </row>
    <row r="113" spans="1:49" x14ac:dyDescent="0.55000000000000004">
      <c r="A113" s="34" t="s">
        <v>35</v>
      </c>
      <c r="B113" s="127"/>
      <c r="C113" s="127"/>
      <c r="D113" s="35"/>
      <c r="E113" s="34" t="s">
        <v>35</v>
      </c>
      <c r="F113" s="127"/>
      <c r="G113" s="127"/>
      <c r="H113" s="35"/>
    </row>
    <row r="114" spans="1:49" s="35" customFormat="1" x14ac:dyDescent="0.55000000000000004">
      <c r="A114" s="34"/>
      <c r="E114" s="34"/>
      <c r="I114" s="36"/>
      <c r="J114" s="36"/>
      <c r="K114" s="36"/>
      <c r="L114" s="36"/>
      <c r="M114" s="36"/>
      <c r="N114" s="36"/>
      <c r="O114" s="36"/>
      <c r="P114" s="36"/>
      <c r="Q114" s="36"/>
      <c r="R114" s="36"/>
      <c r="S114" s="36"/>
      <c r="T114" s="36"/>
      <c r="U114" s="36"/>
      <c r="V114" s="36"/>
      <c r="W114" s="36"/>
      <c r="X114" s="36"/>
      <c r="Y114" s="36"/>
      <c r="Z114" s="36"/>
      <c r="AA114" s="36"/>
      <c r="AB114" s="36"/>
      <c r="AC114" s="36"/>
      <c r="AD114" s="36"/>
      <c r="AE114" s="36"/>
      <c r="AF114" s="36"/>
      <c r="AG114" s="36"/>
      <c r="AH114" s="36"/>
      <c r="AI114" s="36"/>
      <c r="AJ114" s="36"/>
      <c r="AK114" s="36"/>
      <c r="AL114" s="36"/>
      <c r="AM114" s="36"/>
      <c r="AN114" s="36"/>
      <c r="AO114" s="36"/>
      <c r="AP114" s="36"/>
      <c r="AQ114" s="36"/>
      <c r="AR114" s="36"/>
      <c r="AS114" s="36"/>
      <c r="AT114" s="36"/>
      <c r="AU114" s="36"/>
      <c r="AV114" s="36"/>
      <c r="AW114" s="36"/>
    </row>
    <row r="115" spans="1:49" s="36" customFormat="1" x14ac:dyDescent="0.55000000000000004">
      <c r="A115" s="34"/>
      <c r="B115" s="35"/>
      <c r="C115" s="35"/>
      <c r="D115" s="35"/>
      <c r="E115" s="34"/>
      <c r="F115" s="35"/>
      <c r="G115" s="35"/>
    </row>
    <row r="116" spans="1:49" s="36" customFormat="1" x14ac:dyDescent="0.55000000000000004">
      <c r="A116" s="77"/>
      <c r="E116" s="77"/>
    </row>
    <row r="117" spans="1:49" s="36" customFormat="1" x14ac:dyDescent="0.55000000000000004">
      <c r="A117" s="77"/>
      <c r="E117" s="77"/>
    </row>
    <row r="118" spans="1:49" s="36" customFormat="1" x14ac:dyDescent="0.55000000000000004">
      <c r="A118" s="77"/>
      <c r="E118" s="77"/>
    </row>
    <row r="119" spans="1:49" s="36" customFormat="1" x14ac:dyDescent="0.55000000000000004">
      <c r="A119" s="77"/>
      <c r="E119" s="77"/>
    </row>
    <row r="120" spans="1:49" s="36" customFormat="1" x14ac:dyDescent="0.55000000000000004">
      <c r="A120" s="77"/>
      <c r="E120" s="77"/>
    </row>
    <row r="121" spans="1:49" s="36" customFormat="1" x14ac:dyDescent="0.55000000000000004">
      <c r="A121" s="77"/>
      <c r="E121" s="77"/>
    </row>
    <row r="122" spans="1:49" s="36" customFormat="1" x14ac:dyDescent="0.55000000000000004">
      <c r="A122" s="77"/>
      <c r="E122" s="77"/>
    </row>
    <row r="123" spans="1:49" s="36" customFormat="1" x14ac:dyDescent="0.55000000000000004">
      <c r="A123" s="77"/>
      <c r="E123" s="77"/>
    </row>
    <row r="124" spans="1:49" s="36" customFormat="1" x14ac:dyDescent="0.55000000000000004">
      <c r="A124" s="77"/>
      <c r="E124" s="77"/>
    </row>
    <row r="125" spans="1:49" s="36" customFormat="1" x14ac:dyDescent="0.55000000000000004">
      <c r="A125" s="77"/>
      <c r="E125" s="77"/>
    </row>
    <row r="126" spans="1:49" s="36" customFormat="1" x14ac:dyDescent="0.55000000000000004">
      <c r="A126" s="77"/>
      <c r="E126" s="77"/>
    </row>
    <row r="127" spans="1:49" s="36" customFormat="1" x14ac:dyDescent="0.55000000000000004">
      <c r="A127" s="77"/>
      <c r="E127" s="77"/>
    </row>
    <row r="128" spans="1:49" s="36" customFormat="1" x14ac:dyDescent="0.55000000000000004">
      <c r="A128" s="77"/>
      <c r="E128" s="77"/>
    </row>
    <row r="129" spans="1:5" s="36" customFormat="1" x14ac:dyDescent="0.55000000000000004">
      <c r="A129" s="77"/>
      <c r="E129" s="77"/>
    </row>
    <row r="130" spans="1:5" s="36" customFormat="1" x14ac:dyDescent="0.55000000000000004">
      <c r="A130" s="77"/>
      <c r="E130" s="77"/>
    </row>
    <row r="131" spans="1:5" s="36" customFormat="1" x14ac:dyDescent="0.55000000000000004">
      <c r="A131" s="77"/>
      <c r="E131" s="77"/>
    </row>
    <row r="132" spans="1:5" s="36" customFormat="1" x14ac:dyDescent="0.55000000000000004">
      <c r="A132" s="77"/>
      <c r="E132" s="77"/>
    </row>
    <row r="133" spans="1:5" s="36" customFormat="1" x14ac:dyDescent="0.55000000000000004">
      <c r="A133" s="77"/>
      <c r="E133" s="77"/>
    </row>
    <row r="134" spans="1:5" s="36" customFormat="1" x14ac:dyDescent="0.55000000000000004">
      <c r="A134" s="77"/>
      <c r="E134" s="77"/>
    </row>
    <row r="135" spans="1:5" s="36" customFormat="1" x14ac:dyDescent="0.55000000000000004">
      <c r="A135" s="77"/>
      <c r="E135" s="77"/>
    </row>
    <row r="136" spans="1:5" s="36" customFormat="1" x14ac:dyDescent="0.55000000000000004">
      <c r="A136" s="77"/>
      <c r="E136" s="77"/>
    </row>
    <row r="137" spans="1:5" s="36" customFormat="1" x14ac:dyDescent="0.55000000000000004">
      <c r="A137" s="77"/>
      <c r="E137" s="77"/>
    </row>
    <row r="138" spans="1:5" s="36" customFormat="1" x14ac:dyDescent="0.55000000000000004">
      <c r="A138" s="77"/>
      <c r="E138" s="77"/>
    </row>
    <row r="139" spans="1:5" s="36" customFormat="1" x14ac:dyDescent="0.55000000000000004">
      <c r="A139" s="77"/>
      <c r="E139" s="77"/>
    </row>
    <row r="140" spans="1:5" s="36" customFormat="1" x14ac:dyDescent="0.55000000000000004">
      <c r="A140" s="77"/>
      <c r="E140" s="77"/>
    </row>
    <row r="141" spans="1:5" s="36" customFormat="1" x14ac:dyDescent="0.55000000000000004">
      <c r="A141" s="77"/>
      <c r="E141" s="77"/>
    </row>
    <row r="142" spans="1:5" s="36" customFormat="1" x14ac:dyDescent="0.55000000000000004">
      <c r="A142" s="77"/>
      <c r="E142" s="77"/>
    </row>
    <row r="143" spans="1:5" s="36" customFormat="1" x14ac:dyDescent="0.55000000000000004">
      <c r="A143" s="77"/>
      <c r="E143" s="77"/>
    </row>
    <row r="144" spans="1:5" s="36" customFormat="1" x14ac:dyDescent="0.55000000000000004">
      <c r="A144" s="77"/>
      <c r="E144" s="77"/>
    </row>
    <row r="145" spans="1:23" s="36" customFormat="1" x14ac:dyDescent="0.55000000000000004">
      <c r="A145" s="77"/>
      <c r="E145" s="77"/>
    </row>
    <row r="146" spans="1:23" s="36" customFormat="1" x14ac:dyDescent="0.55000000000000004">
      <c r="A146" s="77"/>
      <c r="E146" s="77"/>
    </row>
    <row r="147" spans="1:23" s="23" customFormat="1" x14ac:dyDescent="0.55000000000000004">
      <c r="A147" s="25"/>
      <c r="E147" s="25"/>
      <c r="H147" s="36"/>
      <c r="I147" s="36"/>
      <c r="J147" s="36"/>
      <c r="K147" s="36"/>
      <c r="L147" s="36"/>
      <c r="M147" s="36"/>
      <c r="N147" s="36"/>
      <c r="O147" s="36"/>
      <c r="P147" s="36"/>
      <c r="Q147" s="36"/>
      <c r="R147" s="36"/>
      <c r="S147" s="36"/>
      <c r="T147" s="36"/>
      <c r="U147" s="36"/>
      <c r="V147" s="36"/>
      <c r="W147" s="36"/>
    </row>
    <row r="148" spans="1:23" s="23" customFormat="1" x14ac:dyDescent="0.55000000000000004">
      <c r="A148" s="25"/>
      <c r="E148" s="25"/>
      <c r="H148" s="36"/>
      <c r="I148" s="36"/>
      <c r="J148" s="36"/>
      <c r="K148" s="36"/>
      <c r="L148" s="36"/>
      <c r="M148" s="36"/>
      <c r="N148" s="36"/>
      <c r="O148" s="36"/>
      <c r="P148" s="36"/>
      <c r="Q148" s="36"/>
      <c r="R148" s="36"/>
      <c r="S148" s="36"/>
      <c r="T148" s="36"/>
      <c r="U148" s="36"/>
      <c r="V148" s="36"/>
      <c r="W148" s="36"/>
    </row>
    <row r="149" spans="1:23" s="23" customFormat="1" x14ac:dyDescent="0.55000000000000004">
      <c r="A149" s="25"/>
      <c r="E149" s="25"/>
      <c r="H149" s="36"/>
      <c r="I149" s="36"/>
      <c r="J149" s="36"/>
      <c r="K149" s="36"/>
      <c r="L149" s="36"/>
      <c r="M149" s="36"/>
      <c r="N149" s="36"/>
      <c r="O149" s="36"/>
      <c r="P149" s="36"/>
      <c r="Q149" s="36"/>
      <c r="R149" s="36"/>
      <c r="S149" s="36"/>
      <c r="T149" s="36"/>
      <c r="U149" s="36"/>
      <c r="V149" s="36"/>
      <c r="W149" s="36"/>
    </row>
    <row r="150" spans="1:23" s="23" customFormat="1" x14ac:dyDescent="0.55000000000000004">
      <c r="A150" s="25"/>
      <c r="E150" s="25"/>
      <c r="H150" s="36"/>
      <c r="I150" s="36"/>
      <c r="J150" s="36"/>
      <c r="K150" s="36"/>
      <c r="L150" s="36"/>
      <c r="M150" s="36"/>
      <c r="N150" s="36"/>
      <c r="O150" s="36"/>
      <c r="P150" s="36"/>
      <c r="Q150" s="36"/>
      <c r="R150" s="36"/>
      <c r="S150" s="36"/>
      <c r="T150" s="36"/>
      <c r="U150" s="36"/>
      <c r="V150" s="36"/>
      <c r="W150" s="36"/>
    </row>
    <row r="151" spans="1:23" s="23" customFormat="1" x14ac:dyDescent="0.55000000000000004">
      <c r="A151" s="25"/>
      <c r="E151" s="25"/>
      <c r="H151" s="36"/>
      <c r="I151" s="36"/>
      <c r="J151" s="36"/>
      <c r="K151" s="36"/>
      <c r="L151" s="36"/>
      <c r="M151" s="36"/>
      <c r="N151" s="36"/>
      <c r="O151" s="36"/>
      <c r="P151" s="36"/>
      <c r="Q151" s="36"/>
      <c r="R151" s="36"/>
      <c r="S151" s="36"/>
      <c r="T151" s="36"/>
      <c r="U151" s="36"/>
      <c r="V151" s="36"/>
      <c r="W151" s="36"/>
    </row>
    <row r="152" spans="1:23" s="23" customFormat="1" x14ac:dyDescent="0.55000000000000004">
      <c r="A152" s="25"/>
      <c r="E152" s="25"/>
      <c r="H152" s="36"/>
      <c r="I152" s="36"/>
      <c r="J152" s="36"/>
      <c r="K152" s="36"/>
      <c r="L152" s="36"/>
      <c r="M152" s="36"/>
      <c r="N152" s="36"/>
      <c r="O152" s="36"/>
      <c r="P152" s="36"/>
      <c r="Q152" s="36"/>
      <c r="R152" s="36"/>
      <c r="S152" s="36"/>
      <c r="T152" s="36"/>
      <c r="U152" s="36"/>
      <c r="V152" s="36"/>
      <c r="W152" s="36"/>
    </row>
    <row r="153" spans="1:23" s="23" customFormat="1" x14ac:dyDescent="0.55000000000000004">
      <c r="A153" s="25"/>
      <c r="E153" s="25"/>
      <c r="H153" s="36"/>
      <c r="I153" s="36"/>
      <c r="J153" s="36"/>
      <c r="K153" s="36"/>
      <c r="L153" s="36"/>
      <c r="M153" s="36"/>
      <c r="N153" s="36"/>
      <c r="O153" s="36"/>
      <c r="P153" s="36"/>
      <c r="Q153" s="36"/>
      <c r="R153" s="36"/>
      <c r="S153" s="36"/>
      <c r="T153" s="36"/>
      <c r="U153" s="36"/>
      <c r="V153" s="36"/>
      <c r="W153" s="36"/>
    </row>
    <row r="154" spans="1:23" s="23" customFormat="1" x14ac:dyDescent="0.55000000000000004">
      <c r="A154" s="25"/>
      <c r="E154" s="25"/>
      <c r="H154" s="36"/>
      <c r="I154" s="36"/>
      <c r="J154" s="36"/>
      <c r="K154" s="36"/>
      <c r="L154" s="36"/>
      <c r="M154" s="36"/>
      <c r="N154" s="36"/>
      <c r="O154" s="36"/>
      <c r="P154" s="36"/>
      <c r="Q154" s="36"/>
      <c r="R154" s="36"/>
      <c r="S154" s="36"/>
      <c r="T154" s="36"/>
      <c r="U154" s="36"/>
      <c r="V154" s="36"/>
      <c r="W154" s="36"/>
    </row>
    <row r="155" spans="1:23" s="23" customFormat="1" x14ac:dyDescent="0.55000000000000004">
      <c r="A155" s="25"/>
      <c r="E155" s="25"/>
      <c r="H155" s="36"/>
      <c r="I155" s="36"/>
      <c r="J155" s="36"/>
      <c r="K155" s="36"/>
      <c r="L155" s="36"/>
      <c r="M155" s="36"/>
      <c r="N155" s="36"/>
      <c r="O155" s="36"/>
      <c r="P155" s="36"/>
      <c r="Q155" s="36"/>
      <c r="R155" s="36"/>
      <c r="S155" s="36"/>
      <c r="T155" s="36"/>
      <c r="U155" s="36"/>
      <c r="V155" s="36"/>
      <c r="W155" s="36"/>
    </row>
    <row r="156" spans="1:23" s="23" customFormat="1" x14ac:dyDescent="0.55000000000000004">
      <c r="A156" s="25"/>
      <c r="E156" s="25"/>
      <c r="H156" s="36"/>
      <c r="I156" s="36"/>
      <c r="J156" s="36"/>
      <c r="K156" s="36"/>
      <c r="L156" s="36"/>
      <c r="M156" s="36"/>
      <c r="N156" s="36"/>
      <c r="O156" s="36"/>
      <c r="P156" s="36"/>
      <c r="Q156" s="36"/>
      <c r="R156" s="36"/>
      <c r="S156" s="36"/>
      <c r="T156" s="36"/>
      <c r="U156" s="36"/>
      <c r="V156" s="36"/>
      <c r="W156" s="36"/>
    </row>
    <row r="157" spans="1:23" s="23" customFormat="1" x14ac:dyDescent="0.55000000000000004">
      <c r="A157" s="25"/>
      <c r="E157" s="25"/>
      <c r="H157" s="36"/>
      <c r="I157" s="36"/>
      <c r="J157" s="36"/>
      <c r="K157" s="36"/>
      <c r="L157" s="36"/>
      <c r="M157" s="36"/>
      <c r="N157" s="36"/>
      <c r="O157" s="36"/>
      <c r="P157" s="36"/>
      <c r="Q157" s="36"/>
      <c r="R157" s="36"/>
      <c r="S157" s="36"/>
      <c r="T157" s="36"/>
      <c r="U157" s="36"/>
      <c r="V157" s="36"/>
      <c r="W157" s="36"/>
    </row>
    <row r="158" spans="1:23" s="23" customFormat="1" x14ac:dyDescent="0.55000000000000004">
      <c r="A158" s="25"/>
      <c r="E158" s="25"/>
      <c r="H158" s="36"/>
      <c r="I158" s="36"/>
      <c r="J158" s="36"/>
      <c r="K158" s="36"/>
      <c r="L158" s="36"/>
      <c r="M158" s="36"/>
      <c r="N158" s="36"/>
      <c r="O158" s="36"/>
      <c r="P158" s="36"/>
      <c r="Q158" s="36"/>
      <c r="R158" s="36"/>
      <c r="S158" s="36"/>
      <c r="T158" s="36"/>
      <c r="U158" s="36"/>
      <c r="V158" s="36"/>
      <c r="W158" s="36"/>
    </row>
    <row r="159" spans="1:23" s="23" customFormat="1" x14ac:dyDescent="0.55000000000000004">
      <c r="A159" s="25"/>
      <c r="E159" s="25"/>
      <c r="H159" s="36"/>
      <c r="I159" s="36"/>
      <c r="J159" s="36"/>
      <c r="K159" s="36"/>
      <c r="L159" s="36"/>
      <c r="M159" s="36"/>
      <c r="N159" s="36"/>
      <c r="O159" s="36"/>
      <c r="P159" s="36"/>
      <c r="Q159" s="36"/>
      <c r="R159" s="36"/>
      <c r="S159" s="36"/>
      <c r="T159" s="36"/>
      <c r="U159" s="36"/>
      <c r="V159" s="36"/>
      <c r="W159" s="36"/>
    </row>
    <row r="160" spans="1:23" s="23" customFormat="1" x14ac:dyDescent="0.55000000000000004">
      <c r="A160" s="25"/>
      <c r="E160" s="25"/>
      <c r="H160" s="36"/>
      <c r="I160" s="36"/>
      <c r="J160" s="36"/>
      <c r="K160" s="36"/>
      <c r="L160" s="36"/>
      <c r="M160" s="36"/>
      <c r="N160" s="36"/>
      <c r="O160" s="36"/>
      <c r="P160" s="36"/>
      <c r="Q160" s="36"/>
      <c r="R160" s="36"/>
      <c r="S160" s="36"/>
      <c r="T160" s="36"/>
      <c r="U160" s="36"/>
      <c r="V160" s="36"/>
      <c r="W160" s="36"/>
    </row>
    <row r="161" spans="1:23" s="23" customFormat="1" x14ac:dyDescent="0.55000000000000004">
      <c r="A161" s="25"/>
      <c r="E161" s="25"/>
      <c r="H161" s="36"/>
      <c r="I161" s="36"/>
      <c r="J161" s="36"/>
      <c r="K161" s="36"/>
      <c r="L161" s="36"/>
      <c r="M161" s="36"/>
      <c r="N161" s="36"/>
      <c r="O161" s="36"/>
      <c r="P161" s="36"/>
      <c r="Q161" s="36"/>
      <c r="R161" s="36"/>
      <c r="S161" s="36"/>
      <c r="T161" s="36"/>
      <c r="U161" s="36"/>
      <c r="V161" s="36"/>
      <c r="W161" s="36"/>
    </row>
    <row r="162" spans="1:23" s="23" customFormat="1" x14ac:dyDescent="0.55000000000000004">
      <c r="A162" s="25"/>
      <c r="E162" s="25"/>
      <c r="H162" s="36"/>
      <c r="I162" s="36"/>
      <c r="J162" s="36"/>
      <c r="K162" s="36"/>
      <c r="L162" s="36"/>
      <c r="M162" s="36"/>
      <c r="N162" s="36"/>
      <c r="O162" s="36"/>
      <c r="P162" s="36"/>
      <c r="Q162" s="36"/>
      <c r="R162" s="36"/>
      <c r="S162" s="36"/>
      <c r="T162" s="36"/>
      <c r="U162" s="36"/>
      <c r="V162" s="36"/>
      <c r="W162" s="36"/>
    </row>
    <row r="163" spans="1:23" s="23" customFormat="1" x14ac:dyDescent="0.55000000000000004">
      <c r="A163" s="25"/>
      <c r="E163" s="25"/>
      <c r="H163" s="36"/>
      <c r="I163" s="36"/>
      <c r="J163" s="36"/>
      <c r="K163" s="36"/>
      <c r="L163" s="36"/>
      <c r="M163" s="36"/>
      <c r="N163" s="36"/>
      <c r="O163" s="36"/>
      <c r="P163" s="36"/>
      <c r="Q163" s="36"/>
      <c r="R163" s="36"/>
      <c r="S163" s="36"/>
      <c r="T163" s="36"/>
      <c r="U163" s="36"/>
      <c r="V163" s="36"/>
      <c r="W163" s="36"/>
    </row>
    <row r="164" spans="1:23" s="23" customFormat="1" x14ac:dyDescent="0.55000000000000004">
      <c r="A164" s="25"/>
      <c r="E164" s="25"/>
      <c r="H164" s="36"/>
      <c r="I164" s="36"/>
      <c r="J164" s="36"/>
      <c r="K164" s="36"/>
      <c r="L164" s="36"/>
      <c r="M164" s="36"/>
      <c r="N164" s="36"/>
      <c r="O164" s="36"/>
      <c r="P164" s="36"/>
      <c r="Q164" s="36"/>
      <c r="R164" s="36"/>
      <c r="S164" s="36"/>
      <c r="T164" s="36"/>
      <c r="U164" s="36"/>
      <c r="V164" s="36"/>
      <c r="W164" s="36"/>
    </row>
    <row r="165" spans="1:23" s="23" customFormat="1" x14ac:dyDescent="0.55000000000000004">
      <c r="A165" s="25"/>
      <c r="E165" s="25"/>
      <c r="H165" s="36"/>
      <c r="I165" s="36"/>
      <c r="J165" s="36"/>
      <c r="K165" s="36"/>
      <c r="L165" s="36"/>
      <c r="M165" s="36"/>
      <c r="N165" s="36"/>
      <c r="O165" s="36"/>
      <c r="P165" s="36"/>
      <c r="Q165" s="36"/>
      <c r="R165" s="36"/>
      <c r="S165" s="36"/>
      <c r="T165" s="36"/>
      <c r="U165" s="36"/>
      <c r="V165" s="36"/>
      <c r="W165" s="36"/>
    </row>
    <row r="166" spans="1:23" s="23" customFormat="1" x14ac:dyDescent="0.55000000000000004">
      <c r="A166" s="25"/>
      <c r="E166" s="25"/>
      <c r="H166" s="36"/>
      <c r="I166" s="36"/>
      <c r="J166" s="36"/>
      <c r="K166" s="36"/>
      <c r="L166" s="36"/>
      <c r="M166" s="36"/>
      <c r="N166" s="36"/>
      <c r="O166" s="36"/>
      <c r="P166" s="36"/>
      <c r="Q166" s="36"/>
      <c r="R166" s="36"/>
      <c r="S166" s="36"/>
      <c r="T166" s="36"/>
      <c r="U166" s="36"/>
      <c r="V166" s="36"/>
      <c r="W166" s="36"/>
    </row>
    <row r="167" spans="1:23" s="23" customFormat="1" x14ac:dyDescent="0.55000000000000004">
      <c r="A167" s="25"/>
      <c r="E167" s="25"/>
      <c r="H167" s="36"/>
      <c r="I167" s="36"/>
      <c r="J167" s="36"/>
      <c r="K167" s="36"/>
      <c r="L167" s="36"/>
      <c r="M167" s="36"/>
      <c r="N167" s="36"/>
      <c r="O167" s="36"/>
      <c r="P167" s="36"/>
      <c r="Q167" s="36"/>
      <c r="R167" s="36"/>
      <c r="S167" s="36"/>
      <c r="T167" s="36"/>
      <c r="U167" s="36"/>
      <c r="V167" s="36"/>
      <c r="W167" s="36"/>
    </row>
    <row r="168" spans="1:23" s="23" customFormat="1" x14ac:dyDescent="0.55000000000000004">
      <c r="A168" s="25"/>
      <c r="E168" s="25"/>
      <c r="H168" s="36"/>
      <c r="I168" s="36"/>
      <c r="J168" s="36"/>
      <c r="K168" s="36"/>
      <c r="L168" s="36"/>
      <c r="M168" s="36"/>
      <c r="N168" s="36"/>
      <c r="O168" s="36"/>
      <c r="P168" s="36"/>
      <c r="Q168" s="36"/>
      <c r="R168" s="36"/>
      <c r="S168" s="36"/>
      <c r="T168" s="36"/>
      <c r="U168" s="36"/>
      <c r="V168" s="36"/>
      <c r="W168" s="36"/>
    </row>
    <row r="169" spans="1:23" s="23" customFormat="1" x14ac:dyDescent="0.55000000000000004">
      <c r="A169" s="25"/>
      <c r="E169" s="25"/>
      <c r="H169" s="36"/>
      <c r="I169" s="36"/>
      <c r="J169" s="36"/>
      <c r="K169" s="36"/>
      <c r="L169" s="36"/>
      <c r="M169" s="36"/>
      <c r="N169" s="36"/>
      <c r="O169" s="36"/>
      <c r="P169" s="36"/>
      <c r="Q169" s="36"/>
      <c r="R169" s="36"/>
      <c r="S169" s="36"/>
      <c r="T169" s="36"/>
      <c r="U169" s="36"/>
      <c r="V169" s="36"/>
      <c r="W169" s="36"/>
    </row>
    <row r="170" spans="1:23" s="23" customFormat="1" x14ac:dyDescent="0.55000000000000004">
      <c r="A170" s="25"/>
      <c r="E170" s="25"/>
      <c r="H170" s="36"/>
      <c r="I170" s="36"/>
      <c r="J170" s="36"/>
      <c r="K170" s="36"/>
      <c r="L170" s="36"/>
      <c r="M170" s="36"/>
      <c r="N170" s="36"/>
      <c r="O170" s="36"/>
      <c r="P170" s="36"/>
      <c r="Q170" s="36"/>
      <c r="R170" s="36"/>
      <c r="S170" s="36"/>
      <c r="T170" s="36"/>
      <c r="U170" s="36"/>
      <c r="V170" s="36"/>
      <c r="W170" s="36"/>
    </row>
    <row r="171" spans="1:23" s="23" customFormat="1" x14ac:dyDescent="0.55000000000000004">
      <c r="A171" s="25"/>
      <c r="E171" s="25"/>
      <c r="H171" s="36"/>
      <c r="I171" s="36"/>
      <c r="J171" s="36"/>
      <c r="K171" s="36"/>
      <c r="L171" s="36"/>
      <c r="M171" s="36"/>
      <c r="N171" s="36"/>
      <c r="O171" s="36"/>
      <c r="P171" s="36"/>
      <c r="Q171" s="36"/>
      <c r="R171" s="36"/>
      <c r="S171" s="36"/>
      <c r="T171" s="36"/>
      <c r="U171" s="36"/>
      <c r="V171" s="36"/>
      <c r="W171" s="36"/>
    </row>
    <row r="172" spans="1:23" s="23" customFormat="1" x14ac:dyDescent="0.55000000000000004">
      <c r="A172" s="25"/>
      <c r="E172" s="25"/>
      <c r="H172" s="36"/>
      <c r="I172" s="36"/>
      <c r="J172" s="36"/>
      <c r="K172" s="36"/>
      <c r="L172" s="36"/>
      <c r="M172" s="36"/>
      <c r="N172" s="36"/>
      <c r="O172" s="36"/>
      <c r="P172" s="36"/>
      <c r="Q172" s="36"/>
      <c r="R172" s="36"/>
      <c r="S172" s="36"/>
      <c r="T172" s="36"/>
      <c r="U172" s="36"/>
      <c r="V172" s="36"/>
      <c r="W172" s="36"/>
    </row>
    <row r="173" spans="1:23" s="23" customFormat="1" x14ac:dyDescent="0.55000000000000004">
      <c r="A173" s="25"/>
      <c r="E173" s="25"/>
      <c r="H173" s="36"/>
      <c r="I173" s="36"/>
      <c r="J173" s="36"/>
      <c r="K173" s="36"/>
      <c r="L173" s="36"/>
      <c r="M173" s="36"/>
      <c r="N173" s="36"/>
      <c r="O173" s="36"/>
      <c r="P173" s="36"/>
      <c r="Q173" s="36"/>
      <c r="R173" s="36"/>
      <c r="S173" s="36"/>
      <c r="T173" s="36"/>
      <c r="U173" s="36"/>
      <c r="V173" s="36"/>
      <c r="W173" s="36"/>
    </row>
    <row r="174" spans="1:23" s="23" customFormat="1" x14ac:dyDescent="0.55000000000000004">
      <c r="A174" s="25"/>
      <c r="E174" s="25"/>
      <c r="H174" s="36"/>
      <c r="I174" s="36"/>
      <c r="J174" s="36"/>
      <c r="K174" s="36"/>
      <c r="L174" s="36"/>
      <c r="M174" s="36"/>
      <c r="N174" s="36"/>
      <c r="O174" s="36"/>
      <c r="P174" s="36"/>
      <c r="Q174" s="36"/>
      <c r="R174" s="36"/>
      <c r="S174" s="36"/>
      <c r="T174" s="36"/>
      <c r="U174" s="36"/>
      <c r="V174" s="36"/>
      <c r="W174" s="36"/>
    </row>
    <row r="175" spans="1:23" s="23" customFormat="1" x14ac:dyDescent="0.55000000000000004">
      <c r="A175" s="25"/>
      <c r="E175" s="25"/>
      <c r="H175" s="36"/>
      <c r="I175" s="36"/>
      <c r="J175" s="36"/>
      <c r="K175" s="36"/>
      <c r="L175" s="36"/>
      <c r="M175" s="36"/>
      <c r="N175" s="36"/>
      <c r="O175" s="36"/>
      <c r="P175" s="36"/>
      <c r="Q175" s="36"/>
      <c r="R175" s="36"/>
      <c r="S175" s="36"/>
      <c r="T175" s="36"/>
      <c r="U175" s="36"/>
      <c r="V175" s="36"/>
      <c r="W175" s="36"/>
    </row>
    <row r="176" spans="1:23" s="23" customFormat="1" x14ac:dyDescent="0.55000000000000004">
      <c r="A176" s="25"/>
      <c r="E176" s="25"/>
      <c r="H176" s="36"/>
      <c r="I176" s="36"/>
      <c r="J176" s="36"/>
      <c r="K176" s="36"/>
      <c r="L176" s="36"/>
      <c r="M176" s="36"/>
      <c r="N176" s="36"/>
      <c r="O176" s="36"/>
      <c r="P176" s="36"/>
      <c r="Q176" s="36"/>
      <c r="R176" s="36"/>
      <c r="S176" s="36"/>
      <c r="T176" s="36"/>
      <c r="U176" s="36"/>
      <c r="V176" s="36"/>
      <c r="W176" s="36"/>
    </row>
    <row r="177" spans="1:23" s="23" customFormat="1" x14ac:dyDescent="0.55000000000000004">
      <c r="A177" s="25"/>
      <c r="E177" s="25"/>
      <c r="H177" s="36"/>
      <c r="I177" s="36"/>
      <c r="J177" s="36"/>
      <c r="K177" s="36"/>
      <c r="L177" s="36"/>
      <c r="M177" s="36"/>
      <c r="N177" s="36"/>
      <c r="O177" s="36"/>
      <c r="P177" s="36"/>
      <c r="Q177" s="36"/>
      <c r="R177" s="36"/>
      <c r="S177" s="36"/>
      <c r="T177" s="36"/>
      <c r="U177" s="36"/>
      <c r="V177" s="36"/>
      <c r="W177" s="36"/>
    </row>
    <row r="178" spans="1:23" s="23" customFormat="1" x14ac:dyDescent="0.55000000000000004">
      <c r="A178" s="25"/>
      <c r="E178" s="25"/>
      <c r="H178" s="36"/>
      <c r="I178" s="36"/>
      <c r="J178" s="36"/>
      <c r="K178" s="36"/>
      <c r="L178" s="36"/>
      <c r="M178" s="36"/>
      <c r="N178" s="36"/>
      <c r="O178" s="36"/>
      <c r="P178" s="36"/>
      <c r="Q178" s="36"/>
      <c r="R178" s="36"/>
      <c r="S178" s="36"/>
      <c r="T178" s="36"/>
      <c r="U178" s="36"/>
      <c r="V178" s="36"/>
      <c r="W178" s="36"/>
    </row>
    <row r="179" spans="1:23" s="23" customFormat="1" x14ac:dyDescent="0.55000000000000004">
      <c r="A179" s="25"/>
      <c r="E179" s="25"/>
      <c r="H179" s="36"/>
      <c r="I179" s="36"/>
      <c r="J179" s="36"/>
      <c r="K179" s="36"/>
      <c r="L179" s="36"/>
      <c r="M179" s="36"/>
      <c r="N179" s="36"/>
      <c r="O179" s="36"/>
      <c r="P179" s="36"/>
      <c r="Q179" s="36"/>
      <c r="R179" s="36"/>
      <c r="S179" s="36"/>
      <c r="T179" s="36"/>
      <c r="U179" s="36"/>
      <c r="V179" s="36"/>
      <c r="W179" s="36"/>
    </row>
    <row r="180" spans="1:23" s="23" customFormat="1" x14ac:dyDescent="0.55000000000000004">
      <c r="A180" s="25"/>
      <c r="E180" s="25"/>
      <c r="H180" s="36"/>
      <c r="I180" s="36"/>
      <c r="J180" s="36"/>
      <c r="K180" s="36"/>
      <c r="L180" s="36"/>
      <c r="M180" s="36"/>
      <c r="N180" s="36"/>
      <c r="O180" s="36"/>
      <c r="P180" s="36"/>
      <c r="Q180" s="36"/>
      <c r="R180" s="36"/>
      <c r="S180" s="36"/>
      <c r="T180" s="36"/>
      <c r="U180" s="36"/>
      <c r="V180" s="36"/>
      <c r="W180" s="36"/>
    </row>
    <row r="181" spans="1:23" s="23" customFormat="1" x14ac:dyDescent="0.55000000000000004">
      <c r="A181" s="25"/>
      <c r="E181" s="25"/>
      <c r="H181" s="36"/>
      <c r="I181" s="36"/>
      <c r="J181" s="36"/>
      <c r="K181" s="36"/>
      <c r="L181" s="36"/>
      <c r="M181" s="36"/>
      <c r="N181" s="36"/>
      <c r="O181" s="36"/>
      <c r="P181" s="36"/>
      <c r="Q181" s="36"/>
      <c r="R181" s="36"/>
      <c r="S181" s="36"/>
      <c r="T181" s="36"/>
      <c r="U181" s="36"/>
      <c r="V181" s="36"/>
      <c r="W181" s="36"/>
    </row>
    <row r="182" spans="1:23" s="23" customFormat="1" x14ac:dyDescent="0.55000000000000004">
      <c r="A182" s="25"/>
      <c r="E182" s="25"/>
      <c r="H182" s="36"/>
      <c r="I182" s="36"/>
      <c r="J182" s="36"/>
      <c r="K182" s="36"/>
      <c r="L182" s="36"/>
      <c r="M182" s="36"/>
      <c r="N182" s="36"/>
      <c r="O182" s="36"/>
      <c r="P182" s="36"/>
      <c r="Q182" s="36"/>
      <c r="R182" s="36"/>
      <c r="S182" s="36"/>
      <c r="T182" s="36"/>
      <c r="U182" s="36"/>
      <c r="V182" s="36"/>
      <c r="W182" s="36"/>
    </row>
    <row r="183" spans="1:23" s="23" customFormat="1" x14ac:dyDescent="0.55000000000000004">
      <c r="A183" s="25"/>
      <c r="E183" s="25"/>
      <c r="H183" s="36"/>
      <c r="I183" s="36"/>
      <c r="J183" s="36"/>
      <c r="K183" s="36"/>
      <c r="L183" s="36"/>
      <c r="M183" s="36"/>
      <c r="N183" s="36"/>
      <c r="O183" s="36"/>
      <c r="P183" s="36"/>
      <c r="Q183" s="36"/>
      <c r="R183" s="36"/>
      <c r="S183" s="36"/>
      <c r="T183" s="36"/>
      <c r="U183" s="36"/>
      <c r="V183" s="36"/>
      <c r="W183" s="36"/>
    </row>
    <row r="184" spans="1:23" s="23" customFormat="1" x14ac:dyDescent="0.55000000000000004">
      <c r="A184" s="25"/>
      <c r="E184" s="25"/>
      <c r="H184" s="36"/>
      <c r="I184" s="36"/>
      <c r="J184" s="36"/>
      <c r="K184" s="36"/>
      <c r="L184" s="36"/>
      <c r="M184" s="36"/>
      <c r="N184" s="36"/>
      <c r="O184" s="36"/>
      <c r="P184" s="36"/>
      <c r="Q184" s="36"/>
      <c r="R184" s="36"/>
      <c r="S184" s="36"/>
      <c r="T184" s="36"/>
      <c r="U184" s="36"/>
      <c r="V184" s="36"/>
      <c r="W184" s="36"/>
    </row>
    <row r="185" spans="1:23" s="23" customFormat="1" x14ac:dyDescent="0.55000000000000004">
      <c r="A185" s="25"/>
      <c r="E185" s="25"/>
      <c r="H185" s="36"/>
      <c r="I185" s="36"/>
      <c r="J185" s="36"/>
      <c r="K185" s="36"/>
      <c r="L185" s="36"/>
      <c r="M185" s="36"/>
      <c r="N185" s="36"/>
      <c r="O185" s="36"/>
      <c r="P185" s="36"/>
      <c r="Q185" s="36"/>
      <c r="R185" s="36"/>
      <c r="S185" s="36"/>
      <c r="T185" s="36"/>
      <c r="U185" s="36"/>
      <c r="V185" s="36"/>
      <c r="W185" s="36"/>
    </row>
    <row r="186" spans="1:23" s="23" customFormat="1" x14ac:dyDescent="0.55000000000000004">
      <c r="A186" s="25"/>
      <c r="E186" s="25"/>
      <c r="H186" s="36"/>
      <c r="I186" s="36"/>
      <c r="J186" s="36"/>
      <c r="K186" s="36"/>
      <c r="L186" s="36"/>
      <c r="M186" s="36"/>
      <c r="N186" s="36"/>
      <c r="O186" s="36"/>
      <c r="P186" s="36"/>
      <c r="Q186" s="36"/>
      <c r="R186" s="36"/>
      <c r="S186" s="36"/>
      <c r="T186" s="36"/>
      <c r="U186" s="36"/>
      <c r="V186" s="36"/>
      <c r="W186" s="36"/>
    </row>
    <row r="187" spans="1:23" s="23" customFormat="1" x14ac:dyDescent="0.55000000000000004">
      <c r="A187" s="25"/>
      <c r="E187" s="25"/>
      <c r="H187" s="36"/>
      <c r="I187" s="36"/>
      <c r="J187" s="36"/>
      <c r="K187" s="36"/>
      <c r="L187" s="36"/>
      <c r="M187" s="36"/>
      <c r="N187" s="36"/>
      <c r="O187" s="36"/>
      <c r="P187" s="36"/>
      <c r="Q187" s="36"/>
      <c r="R187" s="36"/>
      <c r="S187" s="36"/>
      <c r="T187" s="36"/>
      <c r="U187" s="36"/>
      <c r="V187" s="36"/>
      <c r="W187" s="36"/>
    </row>
    <row r="188" spans="1:23" s="23" customFormat="1" x14ac:dyDescent="0.55000000000000004">
      <c r="A188" s="25"/>
      <c r="E188" s="25"/>
      <c r="H188" s="36"/>
      <c r="I188" s="36"/>
      <c r="J188" s="36"/>
      <c r="K188" s="36"/>
      <c r="L188" s="36"/>
      <c r="M188" s="36"/>
      <c r="N188" s="36"/>
      <c r="O188" s="36"/>
      <c r="P188" s="36"/>
      <c r="Q188" s="36"/>
      <c r="R188" s="36"/>
      <c r="S188" s="36"/>
      <c r="T188" s="36"/>
      <c r="U188" s="36"/>
      <c r="V188" s="36"/>
      <c r="W188" s="36"/>
    </row>
    <row r="189" spans="1:23" s="23" customFormat="1" x14ac:dyDescent="0.55000000000000004">
      <c r="A189" s="25"/>
      <c r="E189" s="25"/>
      <c r="H189" s="36"/>
      <c r="I189" s="36"/>
      <c r="J189" s="36"/>
      <c r="K189" s="36"/>
      <c r="L189" s="36"/>
      <c r="M189" s="36"/>
      <c r="N189" s="36"/>
      <c r="O189" s="36"/>
      <c r="P189" s="36"/>
      <c r="Q189" s="36"/>
      <c r="R189" s="36"/>
      <c r="S189" s="36"/>
      <c r="T189" s="36"/>
      <c r="U189" s="36"/>
      <c r="V189" s="36"/>
      <c r="W189" s="36"/>
    </row>
    <row r="190" spans="1:23" s="23" customFormat="1" x14ac:dyDescent="0.55000000000000004">
      <c r="A190" s="25"/>
      <c r="E190" s="25"/>
      <c r="H190" s="36"/>
      <c r="I190" s="36"/>
      <c r="J190" s="36"/>
      <c r="K190" s="36"/>
      <c r="L190" s="36"/>
      <c r="M190" s="36"/>
      <c r="N190" s="36"/>
      <c r="O190" s="36"/>
      <c r="P190" s="36"/>
      <c r="Q190" s="36"/>
      <c r="R190" s="36"/>
      <c r="S190" s="36"/>
      <c r="T190" s="36"/>
      <c r="U190" s="36"/>
      <c r="V190" s="36"/>
      <c r="W190" s="36"/>
    </row>
    <row r="191" spans="1:23" s="23" customFormat="1" x14ac:dyDescent="0.55000000000000004">
      <c r="A191" s="25"/>
      <c r="E191" s="25"/>
      <c r="H191" s="36"/>
      <c r="I191" s="36"/>
      <c r="J191" s="36"/>
      <c r="K191" s="36"/>
      <c r="L191" s="36"/>
      <c r="M191" s="36"/>
      <c r="N191" s="36"/>
      <c r="O191" s="36"/>
      <c r="P191" s="36"/>
      <c r="Q191" s="36"/>
      <c r="R191" s="36"/>
      <c r="S191" s="36"/>
      <c r="T191" s="36"/>
      <c r="U191" s="36"/>
      <c r="V191" s="36"/>
      <c r="W191" s="36"/>
    </row>
    <row r="192" spans="1:23" s="23" customFormat="1" x14ac:dyDescent="0.55000000000000004">
      <c r="A192" s="25"/>
      <c r="E192" s="25"/>
      <c r="H192" s="36"/>
      <c r="I192" s="36"/>
      <c r="J192" s="36"/>
      <c r="K192" s="36"/>
      <c r="L192" s="36"/>
      <c r="M192" s="36"/>
      <c r="N192" s="36"/>
      <c r="O192" s="36"/>
      <c r="P192" s="36"/>
      <c r="Q192" s="36"/>
      <c r="R192" s="36"/>
      <c r="S192" s="36"/>
      <c r="T192" s="36"/>
      <c r="U192" s="36"/>
      <c r="V192" s="36"/>
      <c r="W192" s="36"/>
    </row>
    <row r="193" spans="1:23" s="23" customFormat="1" x14ac:dyDescent="0.55000000000000004">
      <c r="A193" s="25"/>
      <c r="E193" s="25"/>
      <c r="H193" s="36"/>
      <c r="I193" s="36"/>
      <c r="J193" s="36"/>
      <c r="K193" s="36"/>
      <c r="L193" s="36"/>
      <c r="M193" s="36"/>
      <c r="N193" s="36"/>
      <c r="O193" s="36"/>
      <c r="P193" s="36"/>
      <c r="Q193" s="36"/>
      <c r="R193" s="36"/>
      <c r="S193" s="36"/>
      <c r="T193" s="36"/>
      <c r="U193" s="36"/>
      <c r="V193" s="36"/>
      <c r="W193" s="36"/>
    </row>
    <row r="194" spans="1:23" s="23" customFormat="1" x14ac:dyDescent="0.55000000000000004">
      <c r="A194" s="25"/>
      <c r="E194" s="25"/>
      <c r="H194" s="36"/>
      <c r="I194" s="36"/>
      <c r="J194" s="36"/>
      <c r="K194" s="36"/>
      <c r="L194" s="36"/>
      <c r="M194" s="36"/>
      <c r="N194" s="36"/>
      <c r="O194" s="36"/>
      <c r="P194" s="36"/>
      <c r="Q194" s="36"/>
      <c r="R194" s="36"/>
      <c r="S194" s="36"/>
      <c r="T194" s="36"/>
      <c r="U194" s="36"/>
      <c r="V194" s="36"/>
      <c r="W194" s="36"/>
    </row>
    <row r="195" spans="1:23" s="23" customFormat="1" x14ac:dyDescent="0.55000000000000004">
      <c r="A195" s="25"/>
      <c r="E195" s="25"/>
      <c r="H195" s="36"/>
      <c r="I195" s="36"/>
      <c r="J195" s="36"/>
      <c r="K195" s="36"/>
      <c r="L195" s="36"/>
      <c r="M195" s="36"/>
      <c r="N195" s="36"/>
      <c r="O195" s="36"/>
      <c r="P195" s="36"/>
      <c r="Q195" s="36"/>
      <c r="R195" s="36"/>
      <c r="S195" s="36"/>
      <c r="T195" s="36"/>
      <c r="U195" s="36"/>
      <c r="V195" s="36"/>
      <c r="W195" s="36"/>
    </row>
    <row r="196" spans="1:23" s="23" customFormat="1" x14ac:dyDescent="0.55000000000000004">
      <c r="A196" s="25"/>
      <c r="E196" s="25"/>
      <c r="H196" s="36"/>
      <c r="I196" s="36"/>
      <c r="J196" s="36"/>
      <c r="K196" s="36"/>
      <c r="L196" s="36"/>
      <c r="M196" s="36"/>
      <c r="N196" s="36"/>
      <c r="O196" s="36"/>
      <c r="P196" s="36"/>
      <c r="Q196" s="36"/>
      <c r="R196" s="36"/>
      <c r="S196" s="36"/>
      <c r="T196" s="36"/>
      <c r="U196" s="36"/>
      <c r="V196" s="36"/>
      <c r="W196" s="36"/>
    </row>
    <row r="197" spans="1:23" s="23" customFormat="1" x14ac:dyDescent="0.55000000000000004">
      <c r="A197" s="25"/>
      <c r="E197" s="25"/>
      <c r="H197" s="36"/>
      <c r="I197" s="36"/>
      <c r="J197" s="36"/>
      <c r="K197" s="36"/>
      <c r="L197" s="36"/>
      <c r="M197" s="36"/>
      <c r="N197" s="36"/>
      <c r="O197" s="36"/>
      <c r="P197" s="36"/>
      <c r="Q197" s="36"/>
      <c r="R197" s="36"/>
      <c r="S197" s="36"/>
      <c r="T197" s="36"/>
      <c r="U197" s="36"/>
      <c r="V197" s="36"/>
      <c r="W197" s="36"/>
    </row>
    <row r="198" spans="1:23" s="23" customFormat="1" x14ac:dyDescent="0.55000000000000004">
      <c r="A198" s="25"/>
      <c r="E198" s="25"/>
      <c r="H198" s="36"/>
      <c r="I198" s="36"/>
      <c r="J198" s="36"/>
      <c r="K198" s="36"/>
      <c r="L198" s="36"/>
      <c r="M198" s="36"/>
      <c r="N198" s="36"/>
      <c r="O198" s="36"/>
      <c r="P198" s="36"/>
      <c r="Q198" s="36"/>
      <c r="R198" s="36"/>
      <c r="S198" s="36"/>
      <c r="T198" s="36"/>
      <c r="U198" s="36"/>
      <c r="V198" s="36"/>
      <c r="W198" s="36"/>
    </row>
    <row r="199" spans="1:23" s="23" customFormat="1" x14ac:dyDescent="0.55000000000000004">
      <c r="A199" s="25"/>
      <c r="E199" s="25"/>
      <c r="H199" s="36"/>
      <c r="I199" s="36"/>
      <c r="J199" s="36"/>
      <c r="K199" s="36"/>
      <c r="L199" s="36"/>
      <c r="M199" s="36"/>
      <c r="N199" s="36"/>
      <c r="O199" s="36"/>
      <c r="P199" s="36"/>
      <c r="Q199" s="36"/>
      <c r="R199" s="36"/>
      <c r="S199" s="36"/>
      <c r="T199" s="36"/>
      <c r="U199" s="36"/>
      <c r="V199" s="36"/>
      <c r="W199" s="36"/>
    </row>
    <row r="200" spans="1:23" s="23" customFormat="1" x14ac:dyDescent="0.55000000000000004">
      <c r="A200" s="25"/>
      <c r="E200" s="25"/>
      <c r="H200" s="36"/>
      <c r="I200" s="36"/>
      <c r="J200" s="36"/>
      <c r="K200" s="36"/>
      <c r="L200" s="36"/>
      <c r="M200" s="36"/>
      <c r="N200" s="36"/>
      <c r="O200" s="36"/>
      <c r="P200" s="36"/>
      <c r="Q200" s="36"/>
      <c r="R200" s="36"/>
      <c r="S200" s="36"/>
      <c r="T200" s="36"/>
      <c r="U200" s="36"/>
      <c r="V200" s="36"/>
      <c r="W200" s="36"/>
    </row>
    <row r="201" spans="1:23" s="23" customFormat="1" x14ac:dyDescent="0.55000000000000004">
      <c r="A201" s="25"/>
      <c r="E201" s="25"/>
      <c r="H201" s="36"/>
      <c r="I201" s="36"/>
      <c r="J201" s="36"/>
      <c r="K201" s="36"/>
      <c r="L201" s="36"/>
      <c r="M201" s="36"/>
      <c r="N201" s="36"/>
      <c r="O201" s="36"/>
      <c r="P201" s="36"/>
      <c r="Q201" s="36"/>
      <c r="R201" s="36"/>
      <c r="S201" s="36"/>
      <c r="T201" s="36"/>
      <c r="U201" s="36"/>
      <c r="V201" s="36"/>
      <c r="W201" s="36"/>
    </row>
    <row r="202" spans="1:23" s="23" customFormat="1" x14ac:dyDescent="0.55000000000000004">
      <c r="A202" s="25"/>
      <c r="E202" s="25"/>
      <c r="H202" s="36"/>
      <c r="I202" s="36"/>
      <c r="J202" s="36"/>
      <c r="K202" s="36"/>
      <c r="L202" s="36"/>
      <c r="M202" s="36"/>
      <c r="N202" s="36"/>
      <c r="O202" s="36"/>
      <c r="P202" s="36"/>
      <c r="Q202" s="36"/>
      <c r="R202" s="36"/>
      <c r="S202" s="36"/>
      <c r="T202" s="36"/>
      <c r="U202" s="36"/>
      <c r="V202" s="36"/>
      <c r="W202" s="36"/>
    </row>
    <row r="203" spans="1:23" s="23" customFormat="1" x14ac:dyDescent="0.55000000000000004">
      <c r="A203" s="25"/>
      <c r="E203" s="25"/>
      <c r="H203" s="36"/>
      <c r="I203" s="36"/>
      <c r="J203" s="36"/>
      <c r="K203" s="36"/>
      <c r="L203" s="36"/>
      <c r="M203" s="36"/>
      <c r="N203" s="36"/>
      <c r="O203" s="36"/>
      <c r="P203" s="36"/>
      <c r="Q203" s="36"/>
      <c r="R203" s="36"/>
      <c r="S203" s="36"/>
      <c r="T203" s="36"/>
      <c r="U203" s="36"/>
      <c r="V203" s="36"/>
      <c r="W203" s="36"/>
    </row>
    <row r="204" spans="1:23" s="23" customFormat="1" x14ac:dyDescent="0.55000000000000004">
      <c r="A204" s="25"/>
      <c r="E204" s="25"/>
      <c r="H204" s="36"/>
      <c r="I204" s="36"/>
      <c r="J204" s="36"/>
      <c r="K204" s="36"/>
      <c r="L204" s="36"/>
      <c r="M204" s="36"/>
      <c r="N204" s="36"/>
      <c r="O204" s="36"/>
      <c r="P204" s="36"/>
      <c r="Q204" s="36"/>
      <c r="R204" s="36"/>
      <c r="S204" s="36"/>
      <c r="T204" s="36"/>
      <c r="U204" s="36"/>
      <c r="V204" s="36"/>
      <c r="W204" s="36"/>
    </row>
    <row r="205" spans="1:23" s="23" customFormat="1" x14ac:dyDescent="0.55000000000000004">
      <c r="A205" s="25"/>
      <c r="E205" s="25"/>
      <c r="H205" s="36"/>
      <c r="I205" s="36"/>
      <c r="J205" s="36"/>
      <c r="K205" s="36"/>
      <c r="L205" s="36"/>
      <c r="M205" s="36"/>
      <c r="N205" s="36"/>
      <c r="O205" s="36"/>
      <c r="P205" s="36"/>
      <c r="Q205" s="36"/>
      <c r="R205" s="36"/>
      <c r="S205" s="36"/>
      <c r="T205" s="36"/>
      <c r="U205" s="36"/>
      <c r="V205" s="36"/>
      <c r="W205" s="36"/>
    </row>
    <row r="206" spans="1:23" s="23" customFormat="1" x14ac:dyDescent="0.55000000000000004">
      <c r="A206" s="25"/>
      <c r="E206" s="25"/>
      <c r="H206" s="36"/>
      <c r="I206" s="36"/>
      <c r="J206" s="36"/>
      <c r="K206" s="36"/>
      <c r="L206" s="36"/>
      <c r="M206" s="36"/>
      <c r="N206" s="36"/>
      <c r="O206" s="36"/>
      <c r="P206" s="36"/>
      <c r="Q206" s="36"/>
      <c r="R206" s="36"/>
      <c r="S206" s="36"/>
      <c r="T206" s="36"/>
      <c r="U206" s="36"/>
      <c r="V206" s="36"/>
      <c r="W206" s="36"/>
    </row>
    <row r="207" spans="1:23" s="23" customFormat="1" x14ac:dyDescent="0.55000000000000004">
      <c r="A207" s="25"/>
      <c r="E207" s="25"/>
      <c r="H207" s="36"/>
      <c r="I207" s="36"/>
      <c r="J207" s="36"/>
      <c r="K207" s="36"/>
      <c r="L207" s="36"/>
      <c r="M207" s="36"/>
      <c r="N207" s="36"/>
      <c r="O207" s="36"/>
      <c r="P207" s="36"/>
      <c r="Q207" s="36"/>
      <c r="R207" s="36"/>
      <c r="S207" s="36"/>
      <c r="T207" s="36"/>
      <c r="U207" s="36"/>
      <c r="V207" s="36"/>
      <c r="W207" s="36"/>
    </row>
    <row r="208" spans="1:23" s="23" customFormat="1" x14ac:dyDescent="0.55000000000000004">
      <c r="A208" s="25"/>
      <c r="E208" s="25"/>
      <c r="H208" s="36"/>
      <c r="I208" s="36"/>
      <c r="J208" s="36"/>
      <c r="K208" s="36"/>
      <c r="L208" s="36"/>
      <c r="M208" s="36"/>
      <c r="N208" s="36"/>
      <c r="O208" s="36"/>
      <c r="P208" s="36"/>
      <c r="Q208" s="36"/>
      <c r="R208" s="36"/>
      <c r="S208" s="36"/>
      <c r="T208" s="36"/>
      <c r="U208" s="36"/>
      <c r="V208" s="36"/>
      <c r="W208" s="36"/>
    </row>
    <row r="209" spans="1:23" s="23" customFormat="1" x14ac:dyDescent="0.55000000000000004">
      <c r="A209" s="25"/>
      <c r="E209" s="25"/>
      <c r="H209" s="36"/>
      <c r="I209" s="36"/>
      <c r="J209" s="36"/>
      <c r="K209" s="36"/>
      <c r="L209" s="36"/>
      <c r="M209" s="36"/>
      <c r="N209" s="36"/>
      <c r="O209" s="36"/>
      <c r="P209" s="36"/>
      <c r="Q209" s="36"/>
      <c r="R209" s="36"/>
      <c r="S209" s="36"/>
      <c r="T209" s="36"/>
      <c r="U209" s="36"/>
      <c r="V209" s="36"/>
      <c r="W209" s="36"/>
    </row>
    <row r="210" spans="1:23" s="23" customFormat="1" x14ac:dyDescent="0.55000000000000004">
      <c r="A210" s="25"/>
      <c r="E210" s="25"/>
      <c r="H210" s="36"/>
      <c r="I210" s="36"/>
      <c r="J210" s="36"/>
      <c r="K210" s="36"/>
      <c r="L210" s="36"/>
      <c r="M210" s="36"/>
      <c r="N210" s="36"/>
      <c r="O210" s="36"/>
      <c r="P210" s="36"/>
      <c r="Q210" s="36"/>
      <c r="R210" s="36"/>
      <c r="S210" s="36"/>
      <c r="T210" s="36"/>
      <c r="U210" s="36"/>
      <c r="V210" s="36"/>
      <c r="W210" s="36"/>
    </row>
    <row r="211" spans="1:23" s="23" customFormat="1" x14ac:dyDescent="0.55000000000000004">
      <c r="A211" s="25"/>
      <c r="E211" s="25"/>
      <c r="H211" s="36"/>
      <c r="I211" s="36"/>
      <c r="J211" s="36"/>
      <c r="K211" s="36"/>
      <c r="L211" s="36"/>
      <c r="M211" s="36"/>
      <c r="N211" s="36"/>
      <c r="O211" s="36"/>
      <c r="P211" s="36"/>
      <c r="Q211" s="36"/>
      <c r="R211" s="36"/>
      <c r="S211" s="36"/>
      <c r="T211" s="36"/>
      <c r="U211" s="36"/>
      <c r="V211" s="36"/>
      <c r="W211" s="36"/>
    </row>
    <row r="212" spans="1:23" s="23" customFormat="1" x14ac:dyDescent="0.55000000000000004">
      <c r="A212" s="25"/>
      <c r="E212" s="25"/>
      <c r="H212" s="36"/>
      <c r="I212" s="36"/>
      <c r="J212" s="36"/>
      <c r="K212" s="36"/>
      <c r="L212" s="36"/>
      <c r="M212" s="36"/>
      <c r="N212" s="36"/>
      <c r="O212" s="36"/>
      <c r="P212" s="36"/>
      <c r="Q212" s="36"/>
      <c r="R212" s="36"/>
      <c r="S212" s="36"/>
      <c r="T212" s="36"/>
      <c r="U212" s="36"/>
      <c r="V212" s="36"/>
      <c r="W212" s="36"/>
    </row>
    <row r="213" spans="1:23" s="23" customFormat="1" x14ac:dyDescent="0.55000000000000004">
      <c r="A213" s="25"/>
      <c r="E213" s="25"/>
      <c r="H213" s="36"/>
      <c r="I213" s="36"/>
      <c r="J213" s="36"/>
      <c r="K213" s="36"/>
      <c r="L213" s="36"/>
      <c r="M213" s="36"/>
      <c r="N213" s="36"/>
      <c r="O213" s="36"/>
      <c r="P213" s="36"/>
      <c r="Q213" s="36"/>
      <c r="R213" s="36"/>
      <c r="S213" s="36"/>
      <c r="T213" s="36"/>
      <c r="U213" s="36"/>
      <c r="V213" s="36"/>
      <c r="W213" s="36"/>
    </row>
    <row r="214" spans="1:23" s="23" customFormat="1" x14ac:dyDescent="0.55000000000000004">
      <c r="A214" s="25"/>
      <c r="E214" s="25"/>
      <c r="H214" s="36"/>
      <c r="I214" s="36"/>
      <c r="J214" s="36"/>
      <c r="K214" s="36"/>
      <c r="L214" s="36"/>
      <c r="M214" s="36"/>
      <c r="N214" s="36"/>
      <c r="O214" s="36"/>
      <c r="P214" s="36"/>
      <c r="Q214" s="36"/>
      <c r="R214" s="36"/>
      <c r="S214" s="36"/>
      <c r="T214" s="36"/>
      <c r="U214" s="36"/>
      <c r="V214" s="36"/>
      <c r="W214" s="36"/>
    </row>
    <row r="215" spans="1:23" s="23" customFormat="1" x14ac:dyDescent="0.55000000000000004">
      <c r="A215" s="25"/>
      <c r="E215" s="25"/>
      <c r="H215" s="36"/>
      <c r="I215" s="36"/>
      <c r="J215" s="36"/>
      <c r="K215" s="36"/>
      <c r="L215" s="36"/>
      <c r="M215" s="36"/>
      <c r="N215" s="36"/>
      <c r="O215" s="36"/>
      <c r="P215" s="36"/>
      <c r="Q215" s="36"/>
      <c r="R215" s="36"/>
      <c r="S215" s="36"/>
      <c r="T215" s="36"/>
      <c r="U215" s="36"/>
      <c r="V215" s="36"/>
      <c r="W215" s="36"/>
    </row>
    <row r="216" spans="1:23" s="23" customFormat="1" x14ac:dyDescent="0.55000000000000004">
      <c r="A216" s="25"/>
      <c r="E216" s="25"/>
      <c r="H216" s="36"/>
      <c r="I216" s="36"/>
      <c r="J216" s="36"/>
      <c r="K216" s="36"/>
      <c r="L216" s="36"/>
      <c r="M216" s="36"/>
      <c r="N216" s="36"/>
      <c r="O216" s="36"/>
      <c r="P216" s="36"/>
      <c r="Q216" s="36"/>
      <c r="R216" s="36"/>
      <c r="S216" s="36"/>
      <c r="T216" s="36"/>
      <c r="U216" s="36"/>
      <c r="V216" s="36"/>
      <c r="W216" s="36"/>
    </row>
    <row r="217" spans="1:23" s="23" customFormat="1" x14ac:dyDescent="0.55000000000000004">
      <c r="A217" s="25"/>
      <c r="E217" s="25"/>
      <c r="H217" s="36"/>
      <c r="I217" s="36"/>
      <c r="J217" s="36"/>
      <c r="K217" s="36"/>
      <c r="L217" s="36"/>
      <c r="M217" s="36"/>
      <c r="N217" s="36"/>
      <c r="O217" s="36"/>
      <c r="P217" s="36"/>
      <c r="Q217" s="36"/>
      <c r="R217" s="36"/>
      <c r="S217" s="36"/>
      <c r="T217" s="36"/>
      <c r="U217" s="36"/>
      <c r="V217" s="36"/>
      <c r="W217" s="36"/>
    </row>
    <row r="218" spans="1:23" s="23" customFormat="1" x14ac:dyDescent="0.55000000000000004">
      <c r="A218" s="25"/>
      <c r="E218" s="25"/>
      <c r="H218" s="36"/>
      <c r="I218" s="36"/>
      <c r="J218" s="36"/>
      <c r="K218" s="36"/>
      <c r="L218" s="36"/>
      <c r="M218" s="36"/>
      <c r="N218" s="36"/>
      <c r="O218" s="36"/>
      <c r="P218" s="36"/>
      <c r="Q218" s="36"/>
      <c r="R218" s="36"/>
      <c r="S218" s="36"/>
      <c r="T218" s="36"/>
      <c r="U218" s="36"/>
      <c r="V218" s="36"/>
      <c r="W218" s="36"/>
    </row>
    <row r="219" spans="1:23" s="23" customFormat="1" x14ac:dyDescent="0.55000000000000004">
      <c r="A219" s="25"/>
      <c r="E219" s="25"/>
      <c r="H219" s="36"/>
      <c r="I219" s="36"/>
      <c r="J219" s="36"/>
      <c r="K219" s="36"/>
      <c r="L219" s="36"/>
      <c r="M219" s="36"/>
      <c r="N219" s="36"/>
      <c r="O219" s="36"/>
      <c r="P219" s="36"/>
      <c r="Q219" s="36"/>
      <c r="R219" s="36"/>
      <c r="S219" s="36"/>
      <c r="T219" s="36"/>
      <c r="U219" s="36"/>
      <c r="V219" s="36"/>
      <c r="W219" s="36"/>
    </row>
    <row r="220" spans="1:23" s="23" customFormat="1" x14ac:dyDescent="0.55000000000000004">
      <c r="A220" s="25"/>
      <c r="E220" s="25"/>
      <c r="H220" s="36"/>
      <c r="I220" s="36"/>
      <c r="J220" s="36"/>
      <c r="K220" s="36"/>
      <c r="L220" s="36"/>
      <c r="M220" s="36"/>
      <c r="N220" s="36"/>
      <c r="O220" s="36"/>
      <c r="P220" s="36"/>
      <c r="Q220" s="36"/>
      <c r="R220" s="36"/>
      <c r="S220" s="36"/>
      <c r="T220" s="36"/>
      <c r="U220" s="36"/>
      <c r="V220" s="36"/>
      <c r="W220" s="36"/>
    </row>
    <row r="221" spans="1:23" s="23" customFormat="1" x14ac:dyDescent="0.55000000000000004">
      <c r="A221" s="25"/>
      <c r="E221" s="25"/>
      <c r="H221" s="36"/>
      <c r="I221" s="36"/>
      <c r="J221" s="36"/>
      <c r="K221" s="36"/>
      <c r="L221" s="36"/>
      <c r="M221" s="36"/>
      <c r="N221" s="36"/>
      <c r="O221" s="36"/>
      <c r="P221" s="36"/>
      <c r="Q221" s="36"/>
      <c r="R221" s="36"/>
      <c r="S221" s="36"/>
      <c r="T221" s="36"/>
      <c r="U221" s="36"/>
      <c r="V221" s="36"/>
      <c r="W221" s="36"/>
    </row>
    <row r="222" spans="1:23" s="23" customFormat="1" x14ac:dyDescent="0.55000000000000004">
      <c r="A222" s="25"/>
      <c r="E222" s="25"/>
      <c r="H222" s="36"/>
      <c r="I222" s="36"/>
      <c r="J222" s="36"/>
      <c r="K222" s="36"/>
      <c r="L222" s="36"/>
      <c r="M222" s="36"/>
      <c r="N222" s="36"/>
      <c r="O222" s="36"/>
      <c r="P222" s="36"/>
      <c r="Q222" s="36"/>
      <c r="R222" s="36"/>
      <c r="S222" s="36"/>
      <c r="T222" s="36"/>
      <c r="U222" s="36"/>
      <c r="V222" s="36"/>
      <c r="W222" s="36"/>
    </row>
    <row r="223" spans="1:23" s="23" customFormat="1" x14ac:dyDescent="0.55000000000000004">
      <c r="A223" s="25"/>
      <c r="E223" s="25"/>
      <c r="H223" s="36"/>
      <c r="I223" s="36"/>
      <c r="J223" s="36"/>
      <c r="K223" s="36"/>
      <c r="L223" s="36"/>
      <c r="M223" s="36"/>
      <c r="N223" s="36"/>
      <c r="O223" s="36"/>
      <c r="P223" s="36"/>
      <c r="Q223" s="36"/>
      <c r="R223" s="36"/>
      <c r="S223" s="36"/>
      <c r="T223" s="36"/>
      <c r="U223" s="36"/>
      <c r="V223" s="36"/>
      <c r="W223" s="36"/>
    </row>
    <row r="224" spans="1:23" s="23" customFormat="1" x14ac:dyDescent="0.55000000000000004">
      <c r="A224" s="25"/>
      <c r="E224" s="25"/>
      <c r="H224" s="36"/>
      <c r="I224" s="36"/>
      <c r="J224" s="36"/>
      <c r="K224" s="36"/>
      <c r="L224" s="36"/>
      <c r="M224" s="36"/>
      <c r="N224" s="36"/>
      <c r="O224" s="36"/>
      <c r="P224" s="36"/>
      <c r="Q224" s="36"/>
      <c r="R224" s="36"/>
      <c r="S224" s="36"/>
      <c r="T224" s="36"/>
      <c r="U224" s="36"/>
      <c r="V224" s="36"/>
      <c r="W224" s="36"/>
    </row>
    <row r="225" spans="1:23" s="23" customFormat="1" x14ac:dyDescent="0.55000000000000004">
      <c r="A225" s="25"/>
      <c r="E225" s="25"/>
      <c r="H225" s="36"/>
      <c r="I225" s="36"/>
      <c r="J225" s="36"/>
      <c r="K225" s="36"/>
      <c r="L225" s="36"/>
      <c r="M225" s="36"/>
      <c r="N225" s="36"/>
      <c r="O225" s="36"/>
      <c r="P225" s="36"/>
      <c r="Q225" s="36"/>
      <c r="R225" s="36"/>
      <c r="S225" s="36"/>
      <c r="T225" s="36"/>
      <c r="U225" s="36"/>
      <c r="V225" s="36"/>
      <c r="W225" s="36"/>
    </row>
    <row r="226" spans="1:23" s="23" customFormat="1" x14ac:dyDescent="0.55000000000000004">
      <c r="A226" s="25"/>
      <c r="E226" s="25"/>
      <c r="H226" s="36"/>
      <c r="I226" s="36"/>
      <c r="J226" s="36"/>
      <c r="K226" s="36"/>
      <c r="L226" s="36"/>
      <c r="M226" s="36"/>
      <c r="N226" s="36"/>
      <c r="O226" s="36"/>
      <c r="P226" s="36"/>
      <c r="Q226" s="36"/>
      <c r="R226" s="36"/>
      <c r="S226" s="36"/>
      <c r="T226" s="36"/>
      <c r="U226" s="36"/>
      <c r="V226" s="36"/>
      <c r="W226" s="36"/>
    </row>
    <row r="227" spans="1:23" s="23" customFormat="1" x14ac:dyDescent="0.55000000000000004">
      <c r="A227" s="25"/>
      <c r="E227" s="25"/>
      <c r="H227" s="36"/>
      <c r="I227" s="36"/>
      <c r="J227" s="36"/>
      <c r="K227" s="36"/>
      <c r="L227" s="36"/>
      <c r="M227" s="36"/>
      <c r="N227" s="36"/>
      <c r="O227" s="36"/>
      <c r="P227" s="36"/>
      <c r="Q227" s="36"/>
      <c r="R227" s="36"/>
      <c r="S227" s="36"/>
      <c r="T227" s="36"/>
      <c r="U227" s="36"/>
      <c r="V227" s="36"/>
      <c r="W227" s="36"/>
    </row>
    <row r="228" spans="1:23" s="23" customFormat="1" x14ac:dyDescent="0.55000000000000004">
      <c r="A228" s="25"/>
      <c r="E228" s="25"/>
      <c r="H228" s="36"/>
      <c r="I228" s="36"/>
      <c r="J228" s="36"/>
      <c r="K228" s="36"/>
      <c r="L228" s="36"/>
      <c r="M228" s="36"/>
      <c r="N228" s="36"/>
      <c r="O228" s="36"/>
      <c r="P228" s="36"/>
      <c r="Q228" s="36"/>
      <c r="R228" s="36"/>
      <c r="S228" s="36"/>
      <c r="T228" s="36"/>
      <c r="U228" s="36"/>
      <c r="V228" s="36"/>
      <c r="W228" s="36"/>
    </row>
    <row r="229" spans="1:23" s="23" customFormat="1" x14ac:dyDescent="0.55000000000000004">
      <c r="A229" s="25"/>
      <c r="E229" s="25"/>
      <c r="H229" s="36"/>
      <c r="I229" s="36"/>
      <c r="J229" s="36"/>
      <c r="K229" s="36"/>
      <c r="L229" s="36"/>
      <c r="M229" s="36"/>
      <c r="N229" s="36"/>
      <c r="O229" s="36"/>
      <c r="P229" s="36"/>
      <c r="Q229" s="36"/>
      <c r="R229" s="36"/>
      <c r="S229" s="36"/>
      <c r="T229" s="36"/>
      <c r="U229" s="36"/>
      <c r="V229" s="36"/>
      <c r="W229" s="36"/>
    </row>
    <row r="230" spans="1:23" s="23" customFormat="1" x14ac:dyDescent="0.55000000000000004">
      <c r="A230" s="25"/>
      <c r="E230" s="25"/>
      <c r="H230" s="36"/>
      <c r="I230" s="36"/>
      <c r="J230" s="36"/>
      <c r="K230" s="36"/>
      <c r="L230" s="36"/>
      <c r="M230" s="36"/>
      <c r="N230" s="36"/>
      <c r="O230" s="36"/>
      <c r="P230" s="36"/>
      <c r="Q230" s="36"/>
      <c r="R230" s="36"/>
      <c r="S230" s="36"/>
      <c r="T230" s="36"/>
      <c r="U230" s="36"/>
      <c r="V230" s="36"/>
      <c r="W230" s="36"/>
    </row>
    <row r="231" spans="1:23" s="23" customFormat="1" x14ac:dyDescent="0.55000000000000004">
      <c r="A231" s="25"/>
      <c r="E231" s="25"/>
      <c r="H231" s="36"/>
      <c r="I231" s="36"/>
      <c r="J231" s="36"/>
      <c r="K231" s="36"/>
      <c r="L231" s="36"/>
      <c r="M231" s="36"/>
      <c r="N231" s="36"/>
      <c r="O231" s="36"/>
      <c r="P231" s="36"/>
      <c r="Q231" s="36"/>
      <c r="R231" s="36"/>
      <c r="S231" s="36"/>
      <c r="T231" s="36"/>
      <c r="U231" s="36"/>
      <c r="V231" s="36"/>
      <c r="W231" s="36"/>
    </row>
    <row r="232" spans="1:23" s="23" customFormat="1" x14ac:dyDescent="0.55000000000000004">
      <c r="A232" s="25"/>
      <c r="E232" s="25"/>
      <c r="H232" s="36"/>
      <c r="I232" s="36"/>
      <c r="J232" s="36"/>
      <c r="K232" s="36"/>
      <c r="L232" s="36"/>
      <c r="M232" s="36"/>
      <c r="N232" s="36"/>
      <c r="O232" s="36"/>
      <c r="P232" s="36"/>
      <c r="Q232" s="36"/>
      <c r="R232" s="36"/>
      <c r="S232" s="36"/>
      <c r="T232" s="36"/>
      <c r="U232" s="36"/>
      <c r="V232" s="36"/>
      <c r="W232" s="36"/>
    </row>
    <row r="233" spans="1:23" s="23" customFormat="1" x14ac:dyDescent="0.55000000000000004">
      <c r="A233" s="25"/>
      <c r="E233" s="25"/>
      <c r="H233" s="36"/>
      <c r="I233" s="36"/>
      <c r="J233" s="36"/>
      <c r="K233" s="36"/>
      <c r="L233" s="36"/>
      <c r="M233" s="36"/>
      <c r="N233" s="36"/>
      <c r="O233" s="36"/>
      <c r="P233" s="36"/>
      <c r="Q233" s="36"/>
      <c r="R233" s="36"/>
      <c r="S233" s="36"/>
      <c r="T233" s="36"/>
      <c r="U233" s="36"/>
      <c r="V233" s="36"/>
      <c r="W233" s="36"/>
    </row>
    <row r="234" spans="1:23" s="23" customFormat="1" x14ac:dyDescent="0.55000000000000004">
      <c r="A234" s="25"/>
      <c r="E234" s="25"/>
      <c r="H234" s="36"/>
      <c r="I234" s="36"/>
      <c r="J234" s="36"/>
      <c r="K234" s="36"/>
      <c r="L234" s="36"/>
      <c r="M234" s="36"/>
      <c r="N234" s="36"/>
      <c r="O234" s="36"/>
      <c r="P234" s="36"/>
      <c r="Q234" s="36"/>
      <c r="R234" s="36"/>
      <c r="S234" s="36"/>
      <c r="T234" s="36"/>
      <c r="U234" s="36"/>
      <c r="V234" s="36"/>
      <c r="W234" s="36"/>
    </row>
    <row r="235" spans="1:23" s="23" customFormat="1" x14ac:dyDescent="0.55000000000000004">
      <c r="A235" s="25"/>
      <c r="E235" s="25"/>
      <c r="H235" s="36"/>
      <c r="I235" s="36"/>
      <c r="J235" s="36"/>
      <c r="K235" s="36"/>
      <c r="L235" s="36"/>
      <c r="M235" s="36"/>
      <c r="N235" s="36"/>
      <c r="O235" s="36"/>
      <c r="P235" s="36"/>
      <c r="Q235" s="36"/>
      <c r="R235" s="36"/>
      <c r="S235" s="36"/>
      <c r="T235" s="36"/>
      <c r="U235" s="36"/>
      <c r="V235" s="36"/>
      <c r="W235" s="36"/>
    </row>
    <row r="236" spans="1:23" s="23" customFormat="1" x14ac:dyDescent="0.55000000000000004">
      <c r="A236" s="25"/>
      <c r="E236" s="25"/>
      <c r="H236" s="36"/>
      <c r="I236" s="36"/>
      <c r="J236" s="36"/>
      <c r="K236" s="36"/>
      <c r="L236" s="36"/>
      <c r="M236" s="36"/>
      <c r="N236" s="36"/>
      <c r="O236" s="36"/>
      <c r="P236" s="36"/>
      <c r="Q236" s="36"/>
      <c r="R236" s="36"/>
      <c r="S236" s="36"/>
      <c r="T236" s="36"/>
      <c r="U236" s="36"/>
      <c r="V236" s="36"/>
      <c r="W236" s="36"/>
    </row>
    <row r="237" spans="1:23" s="23" customFormat="1" x14ac:dyDescent="0.55000000000000004">
      <c r="A237" s="25"/>
      <c r="E237" s="25"/>
      <c r="H237" s="36"/>
      <c r="I237" s="36"/>
      <c r="J237" s="36"/>
      <c r="K237" s="36"/>
      <c r="L237" s="36"/>
      <c r="M237" s="36"/>
      <c r="N237" s="36"/>
      <c r="O237" s="36"/>
      <c r="P237" s="36"/>
      <c r="Q237" s="36"/>
      <c r="R237" s="36"/>
      <c r="S237" s="36"/>
      <c r="T237" s="36"/>
      <c r="U237" s="36"/>
      <c r="V237" s="36"/>
      <c r="W237" s="36"/>
    </row>
    <row r="238" spans="1:23" s="23" customFormat="1" x14ac:dyDescent="0.55000000000000004">
      <c r="A238" s="25"/>
      <c r="E238" s="25"/>
      <c r="H238" s="36"/>
      <c r="I238" s="36"/>
      <c r="J238" s="36"/>
      <c r="K238" s="36"/>
      <c r="L238" s="36"/>
      <c r="M238" s="36"/>
      <c r="N238" s="36"/>
      <c r="O238" s="36"/>
      <c r="P238" s="36"/>
      <c r="Q238" s="36"/>
      <c r="R238" s="36"/>
      <c r="S238" s="36"/>
      <c r="T238" s="36"/>
      <c r="U238" s="36"/>
      <c r="V238" s="36"/>
      <c r="W238" s="36"/>
    </row>
    <row r="239" spans="1:23" s="23" customFormat="1" x14ac:dyDescent="0.55000000000000004">
      <c r="A239" s="25"/>
      <c r="E239" s="25"/>
      <c r="H239" s="36"/>
      <c r="I239" s="36"/>
      <c r="J239" s="36"/>
      <c r="K239" s="36"/>
      <c r="L239" s="36"/>
      <c r="M239" s="36"/>
      <c r="N239" s="36"/>
      <c r="O239" s="36"/>
      <c r="P239" s="36"/>
      <c r="Q239" s="36"/>
      <c r="R239" s="36"/>
      <c r="S239" s="36"/>
      <c r="T239" s="36"/>
      <c r="U239" s="36"/>
      <c r="V239" s="36"/>
      <c r="W239" s="36"/>
    </row>
    <row r="240" spans="1:23" s="23" customFormat="1" x14ac:dyDescent="0.55000000000000004">
      <c r="A240" s="25"/>
      <c r="E240" s="25"/>
      <c r="H240" s="36"/>
      <c r="I240" s="36"/>
      <c r="J240" s="36"/>
      <c r="K240" s="36"/>
      <c r="L240" s="36"/>
      <c r="M240" s="36"/>
      <c r="N240" s="36"/>
      <c r="O240" s="36"/>
      <c r="P240" s="36"/>
      <c r="Q240" s="36"/>
      <c r="R240" s="36"/>
      <c r="S240" s="36"/>
      <c r="T240" s="36"/>
      <c r="U240" s="36"/>
      <c r="V240" s="36"/>
      <c r="W240" s="36"/>
    </row>
    <row r="241" spans="1:23" s="23" customFormat="1" x14ac:dyDescent="0.55000000000000004">
      <c r="A241" s="25"/>
      <c r="E241" s="25"/>
      <c r="H241" s="36"/>
      <c r="I241" s="36"/>
      <c r="J241" s="36"/>
      <c r="K241" s="36"/>
      <c r="L241" s="36"/>
      <c r="M241" s="36"/>
      <c r="N241" s="36"/>
      <c r="O241" s="36"/>
      <c r="P241" s="36"/>
      <c r="Q241" s="36"/>
      <c r="R241" s="36"/>
      <c r="S241" s="36"/>
      <c r="T241" s="36"/>
      <c r="U241" s="36"/>
      <c r="V241" s="36"/>
      <c r="W241" s="36"/>
    </row>
    <row r="242" spans="1:23" s="23" customFormat="1" x14ac:dyDescent="0.55000000000000004">
      <c r="A242" s="25"/>
      <c r="E242" s="25"/>
      <c r="H242" s="36"/>
      <c r="I242" s="36"/>
      <c r="J242" s="36"/>
      <c r="K242" s="36"/>
      <c r="L242" s="36"/>
      <c r="M242" s="36"/>
      <c r="N242" s="36"/>
      <c r="O242" s="36"/>
      <c r="P242" s="36"/>
      <c r="Q242" s="36"/>
      <c r="R242" s="36"/>
      <c r="S242" s="36"/>
      <c r="T242" s="36"/>
      <c r="U242" s="36"/>
      <c r="V242" s="36"/>
      <c r="W242" s="36"/>
    </row>
    <row r="243" spans="1:23" s="23" customFormat="1" x14ac:dyDescent="0.55000000000000004">
      <c r="A243" s="25"/>
      <c r="E243" s="25"/>
      <c r="H243" s="36"/>
      <c r="I243" s="36"/>
      <c r="J243" s="36"/>
      <c r="K243" s="36"/>
      <c r="L243" s="36"/>
      <c r="M243" s="36"/>
      <c r="N243" s="36"/>
      <c r="O243" s="36"/>
      <c r="P243" s="36"/>
      <c r="Q243" s="36"/>
      <c r="R243" s="36"/>
      <c r="S243" s="36"/>
      <c r="T243" s="36"/>
      <c r="U243" s="36"/>
      <c r="V243" s="36"/>
      <c r="W243" s="36"/>
    </row>
    <row r="244" spans="1:23" s="23" customFormat="1" x14ac:dyDescent="0.55000000000000004">
      <c r="A244" s="25"/>
      <c r="E244" s="25"/>
      <c r="H244" s="36"/>
      <c r="I244" s="36"/>
      <c r="J244" s="36"/>
      <c r="K244" s="36"/>
      <c r="L244" s="36"/>
      <c r="M244" s="36"/>
      <c r="N244" s="36"/>
      <c r="O244" s="36"/>
      <c r="P244" s="36"/>
      <c r="Q244" s="36"/>
      <c r="R244" s="36"/>
      <c r="S244" s="36"/>
      <c r="T244" s="36"/>
      <c r="U244" s="36"/>
      <c r="V244" s="36"/>
      <c r="W244" s="36"/>
    </row>
    <row r="245" spans="1:23" s="23" customFormat="1" x14ac:dyDescent="0.55000000000000004">
      <c r="A245" s="25"/>
      <c r="E245" s="25"/>
      <c r="H245" s="36"/>
      <c r="I245" s="36"/>
      <c r="J245" s="36"/>
      <c r="K245" s="36"/>
      <c r="L245" s="36"/>
      <c r="M245" s="36"/>
      <c r="N245" s="36"/>
      <c r="O245" s="36"/>
      <c r="P245" s="36"/>
      <c r="Q245" s="36"/>
      <c r="R245" s="36"/>
      <c r="S245" s="36"/>
      <c r="T245" s="36"/>
      <c r="U245" s="36"/>
      <c r="V245" s="36"/>
      <c r="W245" s="36"/>
    </row>
    <row r="246" spans="1:23" s="23" customFormat="1" x14ac:dyDescent="0.55000000000000004">
      <c r="A246" s="25"/>
      <c r="E246" s="25"/>
      <c r="H246" s="36"/>
      <c r="I246" s="36"/>
      <c r="J246" s="36"/>
      <c r="K246" s="36"/>
      <c r="L246" s="36"/>
      <c r="M246" s="36"/>
      <c r="N246" s="36"/>
      <c r="O246" s="36"/>
      <c r="P246" s="36"/>
      <c r="Q246" s="36"/>
      <c r="R246" s="36"/>
      <c r="S246" s="36"/>
      <c r="T246" s="36"/>
      <c r="U246" s="36"/>
      <c r="V246" s="36"/>
      <c r="W246" s="36"/>
    </row>
    <row r="247" spans="1:23" s="23" customFormat="1" x14ac:dyDescent="0.55000000000000004">
      <c r="A247" s="25"/>
      <c r="E247" s="25"/>
      <c r="H247" s="36"/>
      <c r="I247" s="36"/>
      <c r="J247" s="36"/>
      <c r="K247" s="36"/>
      <c r="L247" s="36"/>
      <c r="M247" s="36"/>
      <c r="N247" s="36"/>
      <c r="O247" s="36"/>
      <c r="P247" s="36"/>
      <c r="Q247" s="36"/>
      <c r="R247" s="36"/>
      <c r="S247" s="36"/>
      <c r="T247" s="36"/>
      <c r="U247" s="36"/>
      <c r="V247" s="36"/>
      <c r="W247" s="36"/>
    </row>
    <row r="248" spans="1:23" s="23" customFormat="1" x14ac:dyDescent="0.55000000000000004">
      <c r="A248" s="25"/>
      <c r="E248" s="25"/>
      <c r="H248" s="36"/>
      <c r="I248" s="36"/>
      <c r="J248" s="36"/>
      <c r="K248" s="36"/>
      <c r="L248" s="36"/>
      <c r="M248" s="36"/>
      <c r="N248" s="36"/>
      <c r="O248" s="36"/>
      <c r="P248" s="36"/>
      <c r="Q248" s="36"/>
      <c r="R248" s="36"/>
      <c r="S248" s="36"/>
      <c r="T248" s="36"/>
      <c r="U248" s="36"/>
      <c r="V248" s="36"/>
      <c r="W248" s="36"/>
    </row>
    <row r="249" spans="1:23" s="23" customFormat="1" x14ac:dyDescent="0.55000000000000004">
      <c r="A249" s="25"/>
      <c r="E249" s="25"/>
      <c r="H249" s="36"/>
      <c r="I249" s="36"/>
      <c r="J249" s="36"/>
      <c r="K249" s="36"/>
      <c r="L249" s="36"/>
      <c r="M249" s="36"/>
      <c r="N249" s="36"/>
      <c r="O249" s="36"/>
      <c r="P249" s="36"/>
      <c r="Q249" s="36"/>
      <c r="R249" s="36"/>
      <c r="S249" s="36"/>
      <c r="T249" s="36"/>
      <c r="U249" s="36"/>
      <c r="V249" s="36"/>
      <c r="W249" s="36"/>
    </row>
    <row r="250" spans="1:23" s="23" customFormat="1" x14ac:dyDescent="0.55000000000000004">
      <c r="A250" s="25"/>
      <c r="E250" s="25"/>
      <c r="H250" s="36"/>
      <c r="I250" s="36"/>
      <c r="J250" s="36"/>
      <c r="K250" s="36"/>
      <c r="L250" s="36"/>
      <c r="M250" s="36"/>
      <c r="N250" s="36"/>
      <c r="O250" s="36"/>
      <c r="P250" s="36"/>
      <c r="Q250" s="36"/>
      <c r="R250" s="36"/>
      <c r="S250" s="36"/>
      <c r="T250" s="36"/>
      <c r="U250" s="36"/>
      <c r="V250" s="36"/>
      <c r="W250" s="36"/>
    </row>
    <row r="251" spans="1:23" s="23" customFormat="1" x14ac:dyDescent="0.55000000000000004">
      <c r="A251" s="25"/>
      <c r="E251" s="25"/>
      <c r="H251" s="36"/>
      <c r="I251" s="36"/>
      <c r="J251" s="36"/>
      <c r="K251" s="36"/>
      <c r="L251" s="36"/>
      <c r="M251" s="36"/>
      <c r="N251" s="36"/>
      <c r="O251" s="36"/>
      <c r="P251" s="36"/>
      <c r="Q251" s="36"/>
      <c r="R251" s="36"/>
      <c r="S251" s="36"/>
      <c r="T251" s="36"/>
      <c r="U251" s="36"/>
      <c r="V251" s="36"/>
      <c r="W251" s="36"/>
    </row>
    <row r="252" spans="1:23" s="23" customFormat="1" x14ac:dyDescent="0.55000000000000004">
      <c r="A252" s="25"/>
      <c r="E252" s="25"/>
      <c r="H252" s="36"/>
      <c r="I252" s="36"/>
      <c r="J252" s="36"/>
      <c r="K252" s="36"/>
      <c r="L252" s="36"/>
      <c r="M252" s="36"/>
      <c r="N252" s="36"/>
      <c r="O252" s="36"/>
      <c r="P252" s="36"/>
      <c r="Q252" s="36"/>
      <c r="R252" s="36"/>
      <c r="S252" s="36"/>
      <c r="T252" s="36"/>
      <c r="U252" s="36"/>
      <c r="V252" s="36"/>
      <c r="W252" s="36"/>
    </row>
    <row r="253" spans="1:23" s="23" customFormat="1" x14ac:dyDescent="0.55000000000000004">
      <c r="A253" s="25"/>
      <c r="E253" s="25"/>
      <c r="H253" s="36"/>
      <c r="I253" s="36"/>
      <c r="J253" s="36"/>
      <c r="K253" s="36"/>
      <c r="L253" s="36"/>
      <c r="M253" s="36"/>
      <c r="N253" s="36"/>
      <c r="O253" s="36"/>
      <c r="P253" s="36"/>
      <c r="Q253" s="36"/>
      <c r="R253" s="36"/>
      <c r="S253" s="36"/>
      <c r="T253" s="36"/>
      <c r="U253" s="36"/>
      <c r="V253" s="36"/>
      <c r="W253" s="36"/>
    </row>
    <row r="254" spans="1:23" s="23" customFormat="1" x14ac:dyDescent="0.55000000000000004">
      <c r="A254" s="25"/>
      <c r="E254" s="25"/>
      <c r="H254" s="36"/>
      <c r="I254" s="36"/>
      <c r="J254" s="36"/>
      <c r="K254" s="36"/>
      <c r="L254" s="36"/>
      <c r="M254" s="36"/>
      <c r="N254" s="36"/>
      <c r="O254" s="36"/>
      <c r="P254" s="36"/>
      <c r="Q254" s="36"/>
      <c r="R254" s="36"/>
      <c r="S254" s="36"/>
      <c r="T254" s="36"/>
      <c r="U254" s="36"/>
      <c r="V254" s="36"/>
      <c r="W254" s="36"/>
    </row>
    <row r="255" spans="1:23" s="23" customFormat="1" x14ac:dyDescent="0.55000000000000004">
      <c r="A255" s="25"/>
      <c r="E255" s="25"/>
      <c r="H255" s="36"/>
      <c r="I255" s="36"/>
      <c r="J255" s="36"/>
      <c r="K255" s="36"/>
      <c r="L255" s="36"/>
      <c r="M255" s="36"/>
      <c r="N255" s="36"/>
      <c r="O255" s="36"/>
      <c r="P255" s="36"/>
      <c r="Q255" s="36"/>
      <c r="R255" s="36"/>
      <c r="S255" s="36"/>
      <c r="T255" s="36"/>
      <c r="U255" s="36"/>
      <c r="V255" s="36"/>
      <c r="W255" s="36"/>
    </row>
    <row r="256" spans="1:23" s="23" customFormat="1" x14ac:dyDescent="0.55000000000000004">
      <c r="A256" s="25"/>
      <c r="E256" s="25"/>
      <c r="H256" s="36"/>
      <c r="I256" s="36"/>
      <c r="J256" s="36"/>
      <c r="K256" s="36"/>
      <c r="L256" s="36"/>
      <c r="M256" s="36"/>
      <c r="N256" s="36"/>
      <c r="O256" s="36"/>
      <c r="P256" s="36"/>
      <c r="Q256" s="36"/>
      <c r="R256" s="36"/>
      <c r="S256" s="36"/>
      <c r="T256" s="36"/>
      <c r="U256" s="36"/>
      <c r="V256" s="36"/>
      <c r="W256" s="36"/>
    </row>
    <row r="257" spans="1:23" s="23" customFormat="1" x14ac:dyDescent="0.55000000000000004">
      <c r="A257" s="25"/>
      <c r="E257" s="25"/>
      <c r="H257" s="36"/>
      <c r="I257" s="36"/>
      <c r="J257" s="36"/>
      <c r="K257" s="36"/>
      <c r="L257" s="36"/>
      <c r="M257" s="36"/>
      <c r="N257" s="36"/>
      <c r="O257" s="36"/>
      <c r="P257" s="36"/>
      <c r="Q257" s="36"/>
      <c r="R257" s="36"/>
      <c r="S257" s="36"/>
      <c r="T257" s="36"/>
      <c r="U257" s="36"/>
      <c r="V257" s="36"/>
      <c r="W257" s="36"/>
    </row>
    <row r="258" spans="1:23" s="23" customFormat="1" x14ac:dyDescent="0.55000000000000004">
      <c r="A258" s="25"/>
      <c r="E258" s="25"/>
      <c r="H258" s="36"/>
      <c r="I258" s="36"/>
      <c r="J258" s="36"/>
      <c r="K258" s="36"/>
      <c r="L258" s="36"/>
      <c r="M258" s="36"/>
      <c r="N258" s="36"/>
      <c r="O258" s="36"/>
      <c r="P258" s="36"/>
      <c r="Q258" s="36"/>
      <c r="R258" s="36"/>
      <c r="S258" s="36"/>
      <c r="T258" s="36"/>
      <c r="U258" s="36"/>
      <c r="V258" s="36"/>
      <c r="W258" s="36"/>
    </row>
    <row r="259" spans="1:23" s="23" customFormat="1" x14ac:dyDescent="0.55000000000000004">
      <c r="A259" s="25"/>
      <c r="E259" s="25"/>
      <c r="H259" s="36"/>
      <c r="I259" s="36"/>
      <c r="J259" s="36"/>
      <c r="K259" s="36"/>
      <c r="L259" s="36"/>
      <c r="M259" s="36"/>
      <c r="N259" s="36"/>
      <c r="O259" s="36"/>
      <c r="P259" s="36"/>
      <c r="Q259" s="36"/>
      <c r="R259" s="36"/>
      <c r="S259" s="36"/>
      <c r="T259" s="36"/>
      <c r="U259" s="36"/>
      <c r="V259" s="36"/>
      <c r="W259" s="36"/>
    </row>
    <row r="260" spans="1:23" s="23" customFormat="1" x14ac:dyDescent="0.55000000000000004">
      <c r="A260" s="25"/>
      <c r="E260" s="25"/>
      <c r="H260" s="36"/>
      <c r="I260" s="36"/>
      <c r="J260" s="36"/>
      <c r="K260" s="36"/>
      <c r="L260" s="36"/>
      <c r="M260" s="36"/>
      <c r="N260" s="36"/>
      <c r="O260" s="36"/>
      <c r="P260" s="36"/>
      <c r="Q260" s="36"/>
      <c r="R260" s="36"/>
      <c r="S260" s="36"/>
      <c r="T260" s="36"/>
      <c r="U260" s="36"/>
      <c r="V260" s="36"/>
      <c r="W260" s="36"/>
    </row>
    <row r="261" spans="1:23" s="23" customFormat="1" x14ac:dyDescent="0.55000000000000004">
      <c r="A261" s="25"/>
      <c r="E261" s="25"/>
      <c r="H261" s="36"/>
      <c r="I261" s="36"/>
      <c r="J261" s="36"/>
      <c r="K261" s="36"/>
      <c r="L261" s="36"/>
      <c r="M261" s="36"/>
      <c r="N261" s="36"/>
      <c r="O261" s="36"/>
      <c r="P261" s="36"/>
      <c r="Q261" s="36"/>
      <c r="R261" s="36"/>
      <c r="S261" s="36"/>
      <c r="T261" s="36"/>
      <c r="U261" s="36"/>
      <c r="V261" s="36"/>
      <c r="W261" s="36"/>
    </row>
    <row r="262" spans="1:23" s="23" customFormat="1" x14ac:dyDescent="0.55000000000000004">
      <c r="A262" s="25"/>
      <c r="E262" s="25"/>
      <c r="H262" s="36"/>
      <c r="I262" s="36"/>
      <c r="J262" s="36"/>
      <c r="K262" s="36"/>
      <c r="L262" s="36"/>
      <c r="M262" s="36"/>
      <c r="N262" s="36"/>
      <c r="O262" s="36"/>
      <c r="P262" s="36"/>
      <c r="Q262" s="36"/>
      <c r="R262" s="36"/>
      <c r="S262" s="36"/>
      <c r="T262" s="36"/>
      <c r="U262" s="36"/>
      <c r="V262" s="36"/>
      <c r="W262" s="36"/>
    </row>
    <row r="263" spans="1:23" s="23" customFormat="1" x14ac:dyDescent="0.55000000000000004">
      <c r="A263" s="25"/>
      <c r="E263" s="25"/>
      <c r="H263" s="36"/>
      <c r="I263" s="36"/>
      <c r="J263" s="36"/>
      <c r="K263" s="36"/>
      <c r="L263" s="36"/>
      <c r="M263" s="36"/>
      <c r="N263" s="36"/>
      <c r="O263" s="36"/>
      <c r="P263" s="36"/>
      <c r="Q263" s="36"/>
      <c r="R263" s="36"/>
      <c r="S263" s="36"/>
      <c r="T263" s="36"/>
      <c r="U263" s="36"/>
      <c r="V263" s="36"/>
      <c r="W263" s="36"/>
    </row>
    <row r="264" spans="1:23" s="23" customFormat="1" x14ac:dyDescent="0.55000000000000004">
      <c r="A264" s="25"/>
      <c r="E264" s="25"/>
      <c r="H264" s="36"/>
      <c r="I264" s="36"/>
      <c r="J264" s="36"/>
      <c r="K264" s="36"/>
      <c r="L264" s="36"/>
      <c r="M264" s="36"/>
      <c r="N264" s="36"/>
      <c r="O264" s="36"/>
      <c r="P264" s="36"/>
      <c r="Q264" s="36"/>
      <c r="R264" s="36"/>
      <c r="S264" s="36"/>
      <c r="T264" s="36"/>
      <c r="U264" s="36"/>
      <c r="V264" s="36"/>
      <c r="W264" s="36"/>
    </row>
    <row r="265" spans="1:23" s="23" customFormat="1" x14ac:dyDescent="0.55000000000000004">
      <c r="A265" s="25"/>
      <c r="E265" s="25"/>
      <c r="H265" s="36"/>
      <c r="I265" s="36"/>
      <c r="J265" s="36"/>
      <c r="K265" s="36"/>
      <c r="L265" s="36"/>
      <c r="M265" s="36"/>
      <c r="N265" s="36"/>
      <c r="O265" s="36"/>
      <c r="P265" s="36"/>
      <c r="Q265" s="36"/>
      <c r="R265" s="36"/>
      <c r="S265" s="36"/>
      <c r="T265" s="36"/>
      <c r="U265" s="36"/>
      <c r="V265" s="36"/>
      <c r="W265" s="36"/>
    </row>
    <row r="266" spans="1:23" s="23" customFormat="1" x14ac:dyDescent="0.55000000000000004">
      <c r="A266" s="25"/>
      <c r="E266" s="25"/>
      <c r="H266" s="36"/>
      <c r="I266" s="36"/>
      <c r="J266" s="36"/>
      <c r="K266" s="36"/>
      <c r="L266" s="36"/>
      <c r="M266" s="36"/>
      <c r="N266" s="36"/>
      <c r="O266" s="36"/>
      <c r="P266" s="36"/>
      <c r="Q266" s="36"/>
      <c r="R266" s="36"/>
      <c r="S266" s="36"/>
      <c r="T266" s="36"/>
      <c r="U266" s="36"/>
      <c r="V266" s="36"/>
      <c r="W266" s="36"/>
    </row>
    <row r="267" spans="1:23" s="23" customFormat="1" x14ac:dyDescent="0.55000000000000004">
      <c r="A267" s="25"/>
      <c r="E267" s="25"/>
      <c r="H267" s="36"/>
      <c r="I267" s="36"/>
      <c r="J267" s="36"/>
      <c r="K267" s="36"/>
      <c r="L267" s="36"/>
      <c r="M267" s="36"/>
      <c r="N267" s="36"/>
      <c r="O267" s="36"/>
      <c r="P267" s="36"/>
      <c r="Q267" s="36"/>
      <c r="R267" s="36"/>
      <c r="S267" s="36"/>
      <c r="T267" s="36"/>
      <c r="U267" s="36"/>
      <c r="V267" s="36"/>
      <c r="W267" s="36"/>
    </row>
    <row r="268" spans="1:23" s="23" customFormat="1" x14ac:dyDescent="0.55000000000000004">
      <c r="A268" s="25"/>
      <c r="E268" s="25"/>
      <c r="H268" s="36"/>
      <c r="I268" s="36"/>
      <c r="J268" s="36"/>
      <c r="K268" s="36"/>
      <c r="L268" s="36"/>
      <c r="M268" s="36"/>
      <c r="N268" s="36"/>
      <c r="O268" s="36"/>
      <c r="P268" s="36"/>
      <c r="Q268" s="36"/>
      <c r="R268" s="36"/>
      <c r="S268" s="36"/>
      <c r="T268" s="36"/>
      <c r="U268" s="36"/>
      <c r="V268" s="36"/>
      <c r="W268" s="36"/>
    </row>
    <row r="269" spans="1:23" s="23" customFormat="1" x14ac:dyDescent="0.55000000000000004">
      <c r="A269" s="25"/>
      <c r="E269" s="25"/>
      <c r="H269" s="36"/>
      <c r="I269" s="36"/>
      <c r="J269" s="36"/>
      <c r="K269" s="36"/>
      <c r="L269" s="36"/>
      <c r="M269" s="36"/>
      <c r="N269" s="36"/>
      <c r="O269" s="36"/>
      <c r="P269" s="36"/>
      <c r="Q269" s="36"/>
      <c r="R269" s="36"/>
      <c r="S269" s="36"/>
      <c r="T269" s="36"/>
      <c r="U269" s="36"/>
      <c r="V269" s="36"/>
      <c r="W269" s="36"/>
    </row>
    <row r="270" spans="1:23" s="23" customFormat="1" x14ac:dyDescent="0.55000000000000004">
      <c r="A270" s="25"/>
      <c r="E270" s="25"/>
      <c r="H270" s="36"/>
      <c r="I270" s="36"/>
      <c r="J270" s="36"/>
      <c r="K270" s="36"/>
      <c r="L270" s="36"/>
      <c r="M270" s="36"/>
      <c r="N270" s="36"/>
      <c r="O270" s="36"/>
      <c r="P270" s="36"/>
      <c r="Q270" s="36"/>
      <c r="R270" s="36"/>
      <c r="S270" s="36"/>
      <c r="T270" s="36"/>
      <c r="U270" s="36"/>
      <c r="V270" s="36"/>
      <c r="W270" s="36"/>
    </row>
    <row r="271" spans="1:23" s="23" customFormat="1" x14ac:dyDescent="0.55000000000000004">
      <c r="A271" s="25"/>
      <c r="E271" s="25"/>
      <c r="H271" s="36"/>
      <c r="I271" s="36"/>
      <c r="J271" s="36"/>
      <c r="K271" s="36"/>
      <c r="L271" s="36"/>
      <c r="M271" s="36"/>
      <c r="N271" s="36"/>
      <c r="O271" s="36"/>
      <c r="P271" s="36"/>
      <c r="Q271" s="36"/>
      <c r="R271" s="36"/>
      <c r="S271" s="36"/>
      <c r="T271" s="36"/>
      <c r="U271" s="36"/>
      <c r="V271" s="36"/>
      <c r="W271" s="36"/>
    </row>
    <row r="272" spans="1:23" s="23" customFormat="1" x14ac:dyDescent="0.55000000000000004">
      <c r="A272" s="25"/>
      <c r="E272" s="25"/>
      <c r="H272" s="36"/>
      <c r="I272" s="36"/>
      <c r="J272" s="36"/>
      <c r="K272" s="36"/>
      <c r="L272" s="36"/>
      <c r="M272" s="36"/>
      <c r="N272" s="36"/>
      <c r="O272" s="36"/>
      <c r="P272" s="36"/>
      <c r="Q272" s="36"/>
      <c r="R272" s="36"/>
      <c r="S272" s="36"/>
      <c r="T272" s="36"/>
      <c r="U272" s="36"/>
      <c r="V272" s="36"/>
      <c r="W272" s="36"/>
    </row>
    <row r="273" spans="1:23" s="23" customFormat="1" x14ac:dyDescent="0.55000000000000004">
      <c r="A273" s="25"/>
      <c r="E273" s="25"/>
      <c r="H273" s="36"/>
      <c r="I273" s="36"/>
      <c r="J273" s="36"/>
      <c r="K273" s="36"/>
      <c r="L273" s="36"/>
      <c r="M273" s="36"/>
      <c r="N273" s="36"/>
      <c r="O273" s="36"/>
      <c r="P273" s="36"/>
      <c r="Q273" s="36"/>
      <c r="R273" s="36"/>
      <c r="S273" s="36"/>
      <c r="T273" s="36"/>
      <c r="U273" s="36"/>
      <c r="V273" s="36"/>
      <c r="W273" s="36"/>
    </row>
    <row r="274" spans="1:23" s="23" customFormat="1" x14ac:dyDescent="0.55000000000000004">
      <c r="A274" s="25"/>
      <c r="E274" s="25"/>
      <c r="H274" s="36"/>
      <c r="I274" s="36"/>
      <c r="J274" s="36"/>
      <c r="K274" s="36"/>
      <c r="L274" s="36"/>
      <c r="M274" s="36"/>
      <c r="N274" s="36"/>
      <c r="O274" s="36"/>
      <c r="P274" s="36"/>
      <c r="Q274" s="36"/>
      <c r="R274" s="36"/>
      <c r="S274" s="36"/>
      <c r="T274" s="36"/>
      <c r="U274" s="36"/>
      <c r="V274" s="36"/>
      <c r="W274" s="36"/>
    </row>
    <row r="275" spans="1:23" s="23" customFormat="1" x14ac:dyDescent="0.55000000000000004">
      <c r="A275" s="25"/>
      <c r="E275" s="25"/>
      <c r="H275" s="36"/>
      <c r="I275" s="36"/>
      <c r="J275" s="36"/>
      <c r="K275" s="36"/>
      <c r="L275" s="36"/>
      <c r="M275" s="36"/>
      <c r="N275" s="36"/>
      <c r="O275" s="36"/>
      <c r="P275" s="36"/>
      <c r="Q275" s="36"/>
      <c r="R275" s="36"/>
      <c r="S275" s="36"/>
      <c r="T275" s="36"/>
      <c r="U275" s="36"/>
      <c r="V275" s="36"/>
      <c r="W275" s="36"/>
    </row>
    <row r="276" spans="1:23" s="23" customFormat="1" x14ac:dyDescent="0.55000000000000004">
      <c r="A276" s="25"/>
      <c r="E276" s="25"/>
      <c r="H276" s="36"/>
      <c r="I276" s="36"/>
      <c r="J276" s="36"/>
      <c r="K276" s="36"/>
      <c r="L276" s="36"/>
      <c r="M276" s="36"/>
      <c r="N276" s="36"/>
      <c r="O276" s="36"/>
      <c r="P276" s="36"/>
      <c r="Q276" s="36"/>
      <c r="R276" s="36"/>
      <c r="S276" s="36"/>
      <c r="T276" s="36"/>
      <c r="U276" s="36"/>
      <c r="V276" s="36"/>
      <c r="W276" s="36"/>
    </row>
    <row r="277" spans="1:23" s="23" customFormat="1" x14ac:dyDescent="0.55000000000000004">
      <c r="A277" s="25"/>
      <c r="E277" s="25"/>
      <c r="H277" s="36"/>
      <c r="I277" s="36"/>
      <c r="J277" s="36"/>
      <c r="K277" s="36"/>
      <c r="L277" s="36"/>
      <c r="M277" s="36"/>
      <c r="N277" s="36"/>
      <c r="O277" s="36"/>
      <c r="P277" s="36"/>
      <c r="Q277" s="36"/>
      <c r="R277" s="36"/>
      <c r="S277" s="36"/>
      <c r="T277" s="36"/>
      <c r="U277" s="36"/>
      <c r="V277" s="36"/>
      <c r="W277" s="36"/>
    </row>
    <row r="278" spans="1:23" s="23" customFormat="1" x14ac:dyDescent="0.55000000000000004">
      <c r="A278" s="25"/>
      <c r="E278" s="25"/>
      <c r="H278" s="36"/>
      <c r="I278" s="36"/>
      <c r="J278" s="36"/>
      <c r="K278" s="36"/>
      <c r="L278" s="36"/>
      <c r="M278" s="36"/>
      <c r="N278" s="36"/>
      <c r="O278" s="36"/>
      <c r="P278" s="36"/>
      <c r="Q278" s="36"/>
      <c r="R278" s="36"/>
      <c r="S278" s="36"/>
      <c r="T278" s="36"/>
      <c r="U278" s="36"/>
      <c r="V278" s="36"/>
      <c r="W278" s="36"/>
    </row>
    <row r="279" spans="1:23" s="23" customFormat="1" x14ac:dyDescent="0.55000000000000004">
      <c r="A279" s="25"/>
      <c r="E279" s="25"/>
      <c r="H279" s="36"/>
      <c r="I279" s="36"/>
      <c r="J279" s="36"/>
      <c r="K279" s="36"/>
      <c r="L279" s="36"/>
      <c r="M279" s="36"/>
      <c r="N279" s="36"/>
      <c r="O279" s="36"/>
      <c r="P279" s="36"/>
      <c r="Q279" s="36"/>
      <c r="R279" s="36"/>
      <c r="S279" s="36"/>
      <c r="T279" s="36"/>
      <c r="U279" s="36"/>
      <c r="V279" s="36"/>
      <c r="W279" s="36"/>
    </row>
    <row r="280" spans="1:23" s="23" customFormat="1" x14ac:dyDescent="0.55000000000000004">
      <c r="A280" s="25"/>
      <c r="E280" s="25"/>
      <c r="H280" s="36"/>
      <c r="I280" s="36"/>
      <c r="J280" s="36"/>
      <c r="K280" s="36"/>
      <c r="L280" s="36"/>
      <c r="M280" s="36"/>
      <c r="N280" s="36"/>
      <c r="O280" s="36"/>
      <c r="P280" s="36"/>
      <c r="Q280" s="36"/>
      <c r="R280" s="36"/>
      <c r="S280" s="36"/>
      <c r="T280" s="36"/>
      <c r="U280" s="36"/>
      <c r="V280" s="36"/>
      <c r="W280" s="36"/>
    </row>
    <row r="281" spans="1:23" s="23" customFormat="1" x14ac:dyDescent="0.55000000000000004">
      <c r="A281" s="25"/>
      <c r="E281" s="25"/>
      <c r="H281" s="36"/>
      <c r="I281" s="36"/>
      <c r="J281" s="36"/>
      <c r="K281" s="36"/>
      <c r="L281" s="36"/>
      <c r="M281" s="36"/>
      <c r="N281" s="36"/>
      <c r="O281" s="36"/>
      <c r="P281" s="36"/>
      <c r="Q281" s="36"/>
      <c r="R281" s="36"/>
      <c r="S281" s="36"/>
      <c r="T281" s="36"/>
      <c r="U281" s="36"/>
      <c r="V281" s="36"/>
      <c r="W281" s="36"/>
    </row>
    <row r="282" spans="1:23" s="23" customFormat="1" x14ac:dyDescent="0.55000000000000004">
      <c r="A282" s="25"/>
      <c r="E282" s="25"/>
      <c r="H282" s="36"/>
      <c r="I282" s="36"/>
      <c r="J282" s="36"/>
      <c r="K282" s="36"/>
      <c r="L282" s="36"/>
      <c r="M282" s="36"/>
      <c r="N282" s="36"/>
      <c r="O282" s="36"/>
      <c r="P282" s="36"/>
      <c r="Q282" s="36"/>
      <c r="R282" s="36"/>
      <c r="S282" s="36"/>
      <c r="T282" s="36"/>
      <c r="U282" s="36"/>
      <c r="V282" s="36"/>
      <c r="W282" s="36"/>
    </row>
    <row r="283" spans="1:23" s="23" customFormat="1" x14ac:dyDescent="0.55000000000000004">
      <c r="A283" s="25"/>
      <c r="E283" s="25"/>
      <c r="H283" s="36"/>
      <c r="I283" s="36"/>
      <c r="J283" s="36"/>
      <c r="K283" s="36"/>
      <c r="L283" s="36"/>
      <c r="M283" s="36"/>
      <c r="N283" s="36"/>
      <c r="O283" s="36"/>
      <c r="P283" s="36"/>
      <c r="Q283" s="36"/>
      <c r="R283" s="36"/>
      <c r="S283" s="36"/>
      <c r="T283" s="36"/>
      <c r="U283" s="36"/>
      <c r="V283" s="36"/>
      <c r="W283" s="36"/>
    </row>
    <row r="284" spans="1:23" s="23" customFormat="1" x14ac:dyDescent="0.55000000000000004">
      <c r="A284" s="25"/>
      <c r="E284" s="25"/>
      <c r="H284" s="36"/>
      <c r="I284" s="36"/>
      <c r="J284" s="36"/>
      <c r="K284" s="36"/>
      <c r="L284" s="36"/>
      <c r="M284" s="36"/>
      <c r="N284" s="36"/>
      <c r="O284" s="36"/>
      <c r="P284" s="36"/>
      <c r="Q284" s="36"/>
      <c r="R284" s="36"/>
      <c r="S284" s="36"/>
      <c r="T284" s="36"/>
      <c r="U284" s="36"/>
      <c r="V284" s="36"/>
      <c r="W284" s="36"/>
    </row>
    <row r="285" spans="1:23" s="23" customFormat="1" x14ac:dyDescent="0.55000000000000004">
      <c r="A285" s="25"/>
      <c r="E285" s="25"/>
      <c r="H285" s="36"/>
      <c r="I285" s="36"/>
      <c r="J285" s="36"/>
      <c r="K285" s="36"/>
      <c r="L285" s="36"/>
      <c r="M285" s="36"/>
      <c r="N285" s="36"/>
      <c r="O285" s="36"/>
      <c r="P285" s="36"/>
      <c r="Q285" s="36"/>
      <c r="R285" s="36"/>
      <c r="S285" s="36"/>
      <c r="T285" s="36"/>
      <c r="U285" s="36"/>
      <c r="V285" s="36"/>
      <c r="W285" s="36"/>
    </row>
    <row r="286" spans="1:23" s="23" customFormat="1" x14ac:dyDescent="0.55000000000000004">
      <c r="A286" s="25"/>
      <c r="E286" s="25"/>
      <c r="H286" s="36"/>
      <c r="I286" s="36"/>
      <c r="J286" s="36"/>
      <c r="K286" s="36"/>
      <c r="L286" s="36"/>
      <c r="M286" s="36"/>
      <c r="N286" s="36"/>
      <c r="O286" s="36"/>
      <c r="P286" s="36"/>
      <c r="Q286" s="36"/>
      <c r="R286" s="36"/>
      <c r="S286" s="36"/>
      <c r="T286" s="36"/>
      <c r="U286" s="36"/>
      <c r="V286" s="36"/>
      <c r="W286" s="36"/>
    </row>
    <row r="287" spans="1:23" s="23" customFormat="1" x14ac:dyDescent="0.55000000000000004">
      <c r="A287" s="25"/>
      <c r="E287" s="25"/>
      <c r="H287" s="36"/>
      <c r="I287" s="36"/>
      <c r="J287" s="36"/>
      <c r="K287" s="36"/>
      <c r="L287" s="36"/>
      <c r="M287" s="36"/>
      <c r="N287" s="36"/>
      <c r="O287" s="36"/>
      <c r="P287" s="36"/>
      <c r="Q287" s="36"/>
      <c r="R287" s="36"/>
      <c r="S287" s="36"/>
      <c r="T287" s="36"/>
      <c r="U287" s="36"/>
      <c r="V287" s="36"/>
      <c r="W287" s="36"/>
    </row>
    <row r="288" spans="1:23" s="23" customFormat="1" x14ac:dyDescent="0.55000000000000004">
      <c r="A288" s="25"/>
      <c r="E288" s="25"/>
      <c r="H288" s="36"/>
      <c r="I288" s="36"/>
      <c r="J288" s="36"/>
      <c r="K288" s="36"/>
      <c r="L288" s="36"/>
      <c r="M288" s="36"/>
      <c r="N288" s="36"/>
      <c r="O288" s="36"/>
      <c r="P288" s="36"/>
      <c r="Q288" s="36"/>
      <c r="R288" s="36"/>
      <c r="S288" s="36"/>
      <c r="T288" s="36"/>
      <c r="U288" s="36"/>
      <c r="V288" s="36"/>
      <c r="W288" s="36"/>
    </row>
    <row r="289" spans="1:23" s="23" customFormat="1" x14ac:dyDescent="0.55000000000000004">
      <c r="A289" s="25"/>
      <c r="E289" s="25"/>
      <c r="H289" s="36"/>
      <c r="I289" s="36"/>
      <c r="J289" s="36"/>
      <c r="K289" s="36"/>
      <c r="L289" s="36"/>
      <c r="M289" s="36"/>
      <c r="N289" s="36"/>
      <c r="O289" s="36"/>
      <c r="P289" s="36"/>
      <c r="Q289" s="36"/>
      <c r="R289" s="36"/>
      <c r="S289" s="36"/>
      <c r="T289" s="36"/>
      <c r="U289" s="36"/>
      <c r="V289" s="36"/>
      <c r="W289" s="36"/>
    </row>
    <row r="290" spans="1:23" s="23" customFormat="1" x14ac:dyDescent="0.55000000000000004">
      <c r="A290" s="25"/>
      <c r="E290" s="25"/>
      <c r="H290" s="36"/>
      <c r="I290" s="36"/>
      <c r="J290" s="36"/>
      <c r="K290" s="36"/>
      <c r="L290" s="36"/>
      <c r="M290" s="36"/>
      <c r="N290" s="36"/>
      <c r="O290" s="36"/>
      <c r="P290" s="36"/>
      <c r="Q290" s="36"/>
      <c r="R290" s="36"/>
      <c r="S290" s="36"/>
      <c r="T290" s="36"/>
      <c r="U290" s="36"/>
      <c r="V290" s="36"/>
      <c r="W290" s="36"/>
    </row>
    <row r="291" spans="1:23" s="23" customFormat="1" x14ac:dyDescent="0.55000000000000004">
      <c r="A291" s="25"/>
      <c r="E291" s="25"/>
      <c r="H291" s="36"/>
      <c r="I291" s="36"/>
      <c r="J291" s="36"/>
      <c r="K291" s="36"/>
      <c r="L291" s="36"/>
      <c r="M291" s="36"/>
      <c r="N291" s="36"/>
      <c r="O291" s="36"/>
      <c r="P291" s="36"/>
      <c r="Q291" s="36"/>
      <c r="R291" s="36"/>
      <c r="S291" s="36"/>
      <c r="T291" s="36"/>
      <c r="U291" s="36"/>
      <c r="V291" s="36"/>
      <c r="W291" s="36"/>
    </row>
    <row r="292" spans="1:23" s="23" customFormat="1" x14ac:dyDescent="0.55000000000000004">
      <c r="A292" s="25"/>
      <c r="E292" s="25"/>
      <c r="H292" s="36"/>
      <c r="I292" s="36"/>
      <c r="J292" s="36"/>
      <c r="K292" s="36"/>
      <c r="L292" s="36"/>
      <c r="M292" s="36"/>
      <c r="N292" s="36"/>
      <c r="O292" s="36"/>
      <c r="P292" s="36"/>
      <c r="Q292" s="36"/>
      <c r="R292" s="36"/>
      <c r="S292" s="36"/>
      <c r="T292" s="36"/>
      <c r="U292" s="36"/>
      <c r="V292" s="36"/>
      <c r="W292" s="36"/>
    </row>
    <row r="293" spans="1:23" s="23" customFormat="1" x14ac:dyDescent="0.55000000000000004">
      <c r="A293" s="25"/>
      <c r="E293" s="25"/>
      <c r="H293" s="36"/>
      <c r="I293" s="36"/>
      <c r="J293" s="36"/>
      <c r="K293" s="36"/>
      <c r="L293" s="36"/>
      <c r="M293" s="36"/>
      <c r="N293" s="36"/>
      <c r="O293" s="36"/>
      <c r="P293" s="36"/>
      <c r="Q293" s="36"/>
      <c r="R293" s="36"/>
      <c r="S293" s="36"/>
      <c r="T293" s="36"/>
      <c r="U293" s="36"/>
      <c r="V293" s="36"/>
      <c r="W293" s="36"/>
    </row>
    <row r="294" spans="1:23" s="23" customFormat="1" x14ac:dyDescent="0.55000000000000004">
      <c r="A294" s="25"/>
      <c r="E294" s="25"/>
      <c r="H294" s="36"/>
      <c r="I294" s="36"/>
      <c r="J294" s="36"/>
      <c r="K294" s="36"/>
      <c r="L294" s="36"/>
      <c r="M294" s="36"/>
      <c r="N294" s="36"/>
      <c r="O294" s="36"/>
      <c r="P294" s="36"/>
      <c r="Q294" s="36"/>
      <c r="R294" s="36"/>
      <c r="S294" s="36"/>
      <c r="T294" s="36"/>
      <c r="U294" s="36"/>
      <c r="V294" s="36"/>
      <c r="W294" s="36"/>
    </row>
    <row r="295" spans="1:23" s="23" customFormat="1" x14ac:dyDescent="0.55000000000000004">
      <c r="A295" s="25"/>
      <c r="E295" s="25"/>
      <c r="H295" s="36"/>
      <c r="I295" s="36"/>
      <c r="J295" s="36"/>
      <c r="K295" s="36"/>
      <c r="L295" s="36"/>
      <c r="M295" s="36"/>
      <c r="N295" s="36"/>
      <c r="O295" s="36"/>
      <c r="P295" s="36"/>
      <c r="Q295" s="36"/>
      <c r="R295" s="36"/>
      <c r="S295" s="36"/>
      <c r="T295" s="36"/>
      <c r="U295" s="36"/>
      <c r="V295" s="36"/>
      <c r="W295" s="36"/>
    </row>
    <row r="296" spans="1:23" s="23" customFormat="1" x14ac:dyDescent="0.55000000000000004">
      <c r="A296" s="25"/>
      <c r="E296" s="25"/>
      <c r="H296" s="36"/>
      <c r="I296" s="36"/>
      <c r="J296" s="36"/>
      <c r="K296" s="36"/>
      <c r="L296" s="36"/>
      <c r="M296" s="36"/>
      <c r="N296" s="36"/>
      <c r="O296" s="36"/>
      <c r="P296" s="36"/>
      <c r="Q296" s="36"/>
      <c r="R296" s="36"/>
      <c r="S296" s="36"/>
      <c r="T296" s="36"/>
      <c r="U296" s="36"/>
      <c r="V296" s="36"/>
      <c r="W296" s="36"/>
    </row>
    <row r="297" spans="1:23" s="23" customFormat="1" x14ac:dyDescent="0.55000000000000004">
      <c r="A297" s="25"/>
      <c r="E297" s="25"/>
      <c r="H297" s="36"/>
      <c r="I297" s="36"/>
      <c r="J297" s="36"/>
      <c r="K297" s="36"/>
      <c r="L297" s="36"/>
      <c r="M297" s="36"/>
      <c r="N297" s="36"/>
      <c r="O297" s="36"/>
      <c r="P297" s="36"/>
      <c r="Q297" s="36"/>
      <c r="R297" s="36"/>
      <c r="S297" s="36"/>
      <c r="T297" s="36"/>
      <c r="U297" s="36"/>
      <c r="V297" s="36"/>
      <c r="W297" s="36"/>
    </row>
    <row r="298" spans="1:23" s="23" customFormat="1" x14ac:dyDescent="0.55000000000000004">
      <c r="A298" s="25"/>
      <c r="E298" s="25"/>
      <c r="H298" s="36"/>
      <c r="I298" s="36"/>
      <c r="J298" s="36"/>
      <c r="K298" s="36"/>
      <c r="L298" s="36"/>
      <c r="M298" s="36"/>
      <c r="N298" s="36"/>
      <c r="O298" s="36"/>
      <c r="P298" s="36"/>
      <c r="Q298" s="36"/>
      <c r="R298" s="36"/>
      <c r="S298" s="36"/>
      <c r="T298" s="36"/>
      <c r="U298" s="36"/>
      <c r="V298" s="36"/>
      <c r="W298" s="36"/>
    </row>
    <row r="299" spans="1:23" s="23" customFormat="1" x14ac:dyDescent="0.55000000000000004">
      <c r="A299" s="25"/>
      <c r="E299" s="25"/>
      <c r="H299" s="36"/>
      <c r="I299" s="36"/>
      <c r="J299" s="36"/>
      <c r="K299" s="36"/>
      <c r="L299" s="36"/>
      <c r="M299" s="36"/>
      <c r="N299" s="36"/>
      <c r="O299" s="36"/>
      <c r="P299" s="36"/>
      <c r="Q299" s="36"/>
      <c r="R299" s="36"/>
      <c r="S299" s="36"/>
      <c r="T299" s="36"/>
      <c r="U299" s="36"/>
      <c r="V299" s="36"/>
      <c r="W299" s="36"/>
    </row>
    <row r="300" spans="1:23" s="23" customFormat="1" x14ac:dyDescent="0.55000000000000004">
      <c r="A300" s="25"/>
      <c r="E300" s="25"/>
      <c r="H300" s="36"/>
      <c r="I300" s="36"/>
      <c r="J300" s="36"/>
      <c r="K300" s="36"/>
      <c r="L300" s="36"/>
      <c r="M300" s="36"/>
      <c r="N300" s="36"/>
      <c r="O300" s="36"/>
      <c r="P300" s="36"/>
      <c r="Q300" s="36"/>
      <c r="R300" s="36"/>
      <c r="S300" s="36"/>
      <c r="T300" s="36"/>
      <c r="U300" s="36"/>
      <c r="V300" s="36"/>
      <c r="W300" s="36"/>
    </row>
    <row r="301" spans="1:23" s="23" customFormat="1" x14ac:dyDescent="0.55000000000000004">
      <c r="A301" s="25"/>
      <c r="E301" s="25"/>
      <c r="H301" s="36"/>
      <c r="I301" s="36"/>
      <c r="J301" s="36"/>
      <c r="K301" s="36"/>
      <c r="L301" s="36"/>
      <c r="M301" s="36"/>
      <c r="N301" s="36"/>
      <c r="O301" s="36"/>
      <c r="P301" s="36"/>
      <c r="Q301" s="36"/>
      <c r="R301" s="36"/>
      <c r="S301" s="36"/>
      <c r="T301" s="36"/>
      <c r="U301" s="36"/>
      <c r="V301" s="36"/>
      <c r="W301" s="36"/>
    </row>
    <row r="302" spans="1:23" s="23" customFormat="1" x14ac:dyDescent="0.55000000000000004">
      <c r="A302" s="25"/>
      <c r="E302" s="25"/>
      <c r="H302" s="36"/>
      <c r="I302" s="36"/>
      <c r="J302" s="36"/>
      <c r="K302" s="36"/>
      <c r="L302" s="36"/>
      <c r="M302" s="36"/>
      <c r="N302" s="36"/>
      <c r="O302" s="36"/>
      <c r="P302" s="36"/>
      <c r="Q302" s="36"/>
      <c r="R302" s="36"/>
      <c r="S302" s="36"/>
      <c r="T302" s="36"/>
      <c r="U302" s="36"/>
      <c r="V302" s="36"/>
      <c r="W302" s="36"/>
    </row>
    <row r="303" spans="1:23" s="23" customFormat="1" x14ac:dyDescent="0.55000000000000004">
      <c r="A303" s="25"/>
      <c r="E303" s="25"/>
      <c r="H303" s="36"/>
      <c r="I303" s="36"/>
      <c r="J303" s="36"/>
      <c r="K303" s="36"/>
      <c r="L303" s="36"/>
      <c r="M303" s="36"/>
      <c r="N303" s="36"/>
      <c r="O303" s="36"/>
      <c r="P303" s="36"/>
      <c r="Q303" s="36"/>
      <c r="R303" s="36"/>
      <c r="S303" s="36"/>
      <c r="T303" s="36"/>
      <c r="U303" s="36"/>
      <c r="V303" s="36"/>
      <c r="W303" s="36"/>
    </row>
    <row r="304" spans="1:23" s="23" customFormat="1" x14ac:dyDescent="0.55000000000000004">
      <c r="A304" s="25"/>
      <c r="E304" s="25"/>
      <c r="H304" s="36"/>
      <c r="I304" s="36"/>
      <c r="J304" s="36"/>
      <c r="K304" s="36"/>
      <c r="L304" s="36"/>
      <c r="M304" s="36"/>
      <c r="N304" s="36"/>
      <c r="O304" s="36"/>
      <c r="P304" s="36"/>
      <c r="Q304" s="36"/>
      <c r="R304" s="36"/>
      <c r="S304" s="36"/>
      <c r="T304" s="36"/>
      <c r="U304" s="36"/>
      <c r="V304" s="36"/>
      <c r="W304" s="36"/>
    </row>
    <row r="305" spans="1:23" s="23" customFormat="1" x14ac:dyDescent="0.55000000000000004">
      <c r="A305" s="25"/>
      <c r="E305" s="25"/>
      <c r="H305" s="36"/>
      <c r="I305" s="36"/>
      <c r="J305" s="36"/>
      <c r="K305" s="36"/>
      <c r="L305" s="36"/>
      <c r="M305" s="36"/>
      <c r="N305" s="36"/>
      <c r="O305" s="36"/>
      <c r="P305" s="36"/>
      <c r="Q305" s="36"/>
      <c r="R305" s="36"/>
      <c r="S305" s="36"/>
      <c r="T305" s="36"/>
      <c r="U305" s="36"/>
      <c r="V305" s="36"/>
      <c r="W305" s="36"/>
    </row>
    <row r="306" spans="1:23" s="23" customFormat="1" x14ac:dyDescent="0.55000000000000004">
      <c r="A306" s="25"/>
      <c r="E306" s="25"/>
      <c r="H306" s="36"/>
      <c r="I306" s="36"/>
      <c r="J306" s="36"/>
      <c r="K306" s="36"/>
      <c r="L306" s="36"/>
      <c r="M306" s="36"/>
      <c r="N306" s="36"/>
      <c r="O306" s="36"/>
      <c r="P306" s="36"/>
      <c r="Q306" s="36"/>
      <c r="R306" s="36"/>
      <c r="S306" s="36"/>
      <c r="T306" s="36"/>
      <c r="U306" s="36"/>
      <c r="V306" s="36"/>
      <c r="W306" s="36"/>
    </row>
    <row r="307" spans="1:23" s="23" customFormat="1" x14ac:dyDescent="0.55000000000000004">
      <c r="A307" s="25"/>
      <c r="E307" s="25"/>
      <c r="H307" s="36"/>
      <c r="I307" s="36"/>
      <c r="J307" s="36"/>
      <c r="K307" s="36"/>
      <c r="L307" s="36"/>
      <c r="M307" s="36"/>
      <c r="N307" s="36"/>
      <c r="O307" s="36"/>
      <c r="P307" s="36"/>
      <c r="Q307" s="36"/>
      <c r="R307" s="36"/>
      <c r="S307" s="36"/>
      <c r="T307" s="36"/>
      <c r="U307" s="36"/>
      <c r="V307" s="36"/>
      <c r="W307" s="36"/>
    </row>
    <row r="308" spans="1:23" s="23" customFormat="1" x14ac:dyDescent="0.55000000000000004">
      <c r="A308" s="25"/>
      <c r="E308" s="25"/>
      <c r="H308" s="36"/>
      <c r="I308" s="36"/>
      <c r="J308" s="36"/>
      <c r="K308" s="36"/>
      <c r="L308" s="36"/>
      <c r="M308" s="36"/>
      <c r="N308" s="36"/>
      <c r="O308" s="36"/>
      <c r="P308" s="36"/>
      <c r="Q308" s="36"/>
      <c r="R308" s="36"/>
      <c r="S308" s="36"/>
      <c r="T308" s="36"/>
      <c r="U308" s="36"/>
      <c r="V308" s="36"/>
      <c r="W308" s="36"/>
    </row>
    <row r="309" spans="1:23" s="23" customFormat="1" x14ac:dyDescent="0.55000000000000004">
      <c r="A309" s="25"/>
      <c r="E309" s="25"/>
      <c r="H309" s="36"/>
      <c r="I309" s="36"/>
      <c r="J309" s="36"/>
      <c r="K309" s="36"/>
      <c r="L309" s="36"/>
      <c r="M309" s="36"/>
      <c r="N309" s="36"/>
      <c r="O309" s="36"/>
      <c r="P309" s="36"/>
      <c r="Q309" s="36"/>
      <c r="R309" s="36"/>
      <c r="S309" s="36"/>
      <c r="T309" s="36"/>
      <c r="U309" s="36"/>
      <c r="V309" s="36"/>
      <c r="W309" s="36"/>
    </row>
    <row r="310" spans="1:23" s="23" customFormat="1" x14ac:dyDescent="0.55000000000000004">
      <c r="A310" s="25"/>
      <c r="E310" s="25"/>
      <c r="H310" s="36"/>
      <c r="I310" s="36"/>
      <c r="J310" s="36"/>
      <c r="K310" s="36"/>
      <c r="L310" s="36"/>
      <c r="M310" s="36"/>
      <c r="N310" s="36"/>
      <c r="O310" s="36"/>
      <c r="P310" s="36"/>
      <c r="Q310" s="36"/>
      <c r="R310" s="36"/>
      <c r="S310" s="36"/>
      <c r="T310" s="36"/>
      <c r="U310" s="36"/>
      <c r="V310" s="36"/>
      <c r="W310" s="36"/>
    </row>
    <row r="311" spans="1:23" s="23" customFormat="1" x14ac:dyDescent="0.55000000000000004">
      <c r="A311" s="25"/>
      <c r="E311" s="25"/>
      <c r="H311" s="36"/>
      <c r="I311" s="36"/>
      <c r="J311" s="36"/>
      <c r="K311" s="36"/>
      <c r="L311" s="36"/>
      <c r="M311" s="36"/>
      <c r="N311" s="36"/>
      <c r="O311" s="36"/>
      <c r="P311" s="36"/>
      <c r="Q311" s="36"/>
      <c r="R311" s="36"/>
      <c r="S311" s="36"/>
      <c r="T311" s="36"/>
      <c r="U311" s="36"/>
      <c r="V311" s="36"/>
      <c r="W311" s="36"/>
    </row>
    <row r="312" spans="1:23" s="23" customFormat="1" x14ac:dyDescent="0.55000000000000004">
      <c r="A312" s="25"/>
      <c r="E312" s="25"/>
      <c r="H312" s="36"/>
      <c r="I312" s="36"/>
      <c r="J312" s="36"/>
      <c r="K312" s="36"/>
      <c r="L312" s="36"/>
      <c r="M312" s="36"/>
      <c r="N312" s="36"/>
      <c r="O312" s="36"/>
      <c r="P312" s="36"/>
      <c r="Q312" s="36"/>
      <c r="R312" s="36"/>
      <c r="S312" s="36"/>
      <c r="T312" s="36"/>
      <c r="U312" s="36"/>
      <c r="V312" s="36"/>
      <c r="W312" s="36"/>
    </row>
    <row r="313" spans="1:23" s="23" customFormat="1" x14ac:dyDescent="0.55000000000000004">
      <c r="A313" s="25"/>
      <c r="E313" s="25"/>
      <c r="H313" s="36"/>
      <c r="I313" s="36"/>
      <c r="J313" s="36"/>
      <c r="K313" s="36"/>
      <c r="L313" s="36"/>
      <c r="M313" s="36"/>
      <c r="N313" s="36"/>
      <c r="O313" s="36"/>
      <c r="P313" s="36"/>
      <c r="Q313" s="36"/>
      <c r="R313" s="36"/>
      <c r="S313" s="36"/>
      <c r="T313" s="36"/>
      <c r="U313" s="36"/>
      <c r="V313" s="36"/>
      <c r="W313" s="36"/>
    </row>
    <row r="314" spans="1:23" s="23" customFormat="1" x14ac:dyDescent="0.55000000000000004">
      <c r="A314" s="25"/>
      <c r="E314" s="25"/>
      <c r="H314" s="36"/>
      <c r="I314" s="36"/>
      <c r="J314" s="36"/>
      <c r="K314" s="36"/>
      <c r="L314" s="36"/>
      <c r="M314" s="36"/>
      <c r="N314" s="36"/>
      <c r="O314" s="36"/>
      <c r="P314" s="36"/>
      <c r="Q314" s="36"/>
      <c r="R314" s="36"/>
      <c r="S314" s="36"/>
      <c r="T314" s="36"/>
      <c r="U314" s="36"/>
      <c r="V314" s="36"/>
      <c r="W314" s="36"/>
    </row>
    <row r="315" spans="1:23" s="23" customFormat="1" x14ac:dyDescent="0.55000000000000004">
      <c r="A315" s="25"/>
      <c r="E315" s="25"/>
      <c r="H315" s="36"/>
      <c r="I315" s="36"/>
      <c r="J315" s="36"/>
      <c r="K315" s="36"/>
      <c r="L315" s="36"/>
      <c r="M315" s="36"/>
      <c r="N315" s="36"/>
      <c r="O315" s="36"/>
      <c r="P315" s="36"/>
      <c r="Q315" s="36"/>
      <c r="R315" s="36"/>
      <c r="S315" s="36"/>
      <c r="T315" s="36"/>
      <c r="U315" s="36"/>
      <c r="V315" s="36"/>
      <c r="W315" s="36"/>
    </row>
    <row r="316" spans="1:23" s="23" customFormat="1" x14ac:dyDescent="0.55000000000000004">
      <c r="A316" s="25"/>
      <c r="E316" s="25"/>
      <c r="H316" s="36"/>
      <c r="I316" s="36"/>
      <c r="J316" s="36"/>
      <c r="K316" s="36"/>
      <c r="L316" s="36"/>
      <c r="M316" s="36"/>
      <c r="N316" s="36"/>
      <c r="O316" s="36"/>
      <c r="P316" s="36"/>
      <c r="Q316" s="36"/>
      <c r="R316" s="36"/>
      <c r="S316" s="36"/>
      <c r="T316" s="36"/>
      <c r="U316" s="36"/>
      <c r="V316" s="36"/>
      <c r="W316" s="36"/>
    </row>
    <row r="317" spans="1:23" s="23" customFormat="1" x14ac:dyDescent="0.55000000000000004">
      <c r="A317" s="25"/>
      <c r="E317" s="25"/>
      <c r="H317" s="36"/>
      <c r="I317" s="36"/>
      <c r="J317" s="36"/>
      <c r="K317" s="36"/>
      <c r="L317" s="36"/>
      <c r="M317" s="36"/>
      <c r="N317" s="36"/>
      <c r="O317" s="36"/>
      <c r="P317" s="36"/>
      <c r="Q317" s="36"/>
      <c r="R317" s="36"/>
      <c r="S317" s="36"/>
      <c r="T317" s="36"/>
      <c r="U317" s="36"/>
      <c r="V317" s="36"/>
      <c r="W317" s="36"/>
    </row>
    <row r="318" spans="1:23" s="23" customFormat="1" x14ac:dyDescent="0.55000000000000004">
      <c r="A318" s="25"/>
      <c r="E318" s="25"/>
      <c r="H318" s="36"/>
      <c r="I318" s="36"/>
      <c r="J318" s="36"/>
      <c r="K318" s="36"/>
      <c r="L318" s="36"/>
      <c r="M318" s="36"/>
      <c r="N318" s="36"/>
      <c r="O318" s="36"/>
      <c r="P318" s="36"/>
      <c r="Q318" s="36"/>
      <c r="R318" s="36"/>
      <c r="S318" s="36"/>
      <c r="T318" s="36"/>
      <c r="U318" s="36"/>
      <c r="V318" s="36"/>
      <c r="W318" s="36"/>
    </row>
    <row r="319" spans="1:23" s="23" customFormat="1" x14ac:dyDescent="0.55000000000000004">
      <c r="A319" s="25"/>
      <c r="E319" s="25"/>
      <c r="H319" s="36"/>
      <c r="I319" s="36"/>
      <c r="J319" s="36"/>
      <c r="K319" s="36"/>
      <c r="L319" s="36"/>
      <c r="M319" s="36"/>
      <c r="N319" s="36"/>
      <c r="O319" s="36"/>
      <c r="P319" s="36"/>
      <c r="Q319" s="36"/>
      <c r="R319" s="36"/>
      <c r="S319" s="36"/>
      <c r="T319" s="36"/>
      <c r="U319" s="36"/>
      <c r="V319" s="36"/>
      <c r="W319" s="36"/>
    </row>
    <row r="320" spans="1:23" s="23" customFormat="1" x14ac:dyDescent="0.55000000000000004">
      <c r="A320" s="25"/>
      <c r="E320" s="25"/>
      <c r="H320" s="36"/>
      <c r="I320" s="36"/>
      <c r="J320" s="36"/>
      <c r="K320" s="36"/>
      <c r="L320" s="36"/>
      <c r="M320" s="36"/>
      <c r="N320" s="36"/>
      <c r="O320" s="36"/>
      <c r="P320" s="36"/>
      <c r="Q320" s="36"/>
      <c r="R320" s="36"/>
      <c r="S320" s="36"/>
      <c r="T320" s="36"/>
      <c r="U320" s="36"/>
      <c r="V320" s="36"/>
      <c r="W320" s="36"/>
    </row>
    <row r="321" spans="1:23" s="23" customFormat="1" x14ac:dyDescent="0.55000000000000004">
      <c r="A321" s="25"/>
      <c r="E321" s="25"/>
      <c r="H321" s="36"/>
      <c r="I321" s="36"/>
      <c r="J321" s="36"/>
      <c r="K321" s="36"/>
      <c r="L321" s="36"/>
      <c r="M321" s="36"/>
      <c r="N321" s="36"/>
      <c r="O321" s="36"/>
      <c r="P321" s="36"/>
      <c r="Q321" s="36"/>
      <c r="R321" s="36"/>
      <c r="S321" s="36"/>
      <c r="T321" s="36"/>
      <c r="U321" s="36"/>
      <c r="V321" s="36"/>
      <c r="W321" s="36"/>
    </row>
    <row r="322" spans="1:23" s="23" customFormat="1" x14ac:dyDescent="0.55000000000000004">
      <c r="A322" s="25"/>
      <c r="E322" s="25"/>
      <c r="H322" s="36"/>
      <c r="I322" s="36"/>
      <c r="J322" s="36"/>
      <c r="K322" s="36"/>
      <c r="L322" s="36"/>
      <c r="M322" s="36"/>
      <c r="N322" s="36"/>
      <c r="O322" s="36"/>
      <c r="P322" s="36"/>
      <c r="Q322" s="36"/>
      <c r="R322" s="36"/>
      <c r="S322" s="36"/>
      <c r="T322" s="36"/>
      <c r="U322" s="36"/>
      <c r="V322" s="36"/>
      <c r="W322" s="36"/>
    </row>
    <row r="323" spans="1:23" s="23" customFormat="1" x14ac:dyDescent="0.55000000000000004">
      <c r="A323" s="25"/>
      <c r="E323" s="25"/>
      <c r="H323" s="36"/>
      <c r="I323" s="36"/>
      <c r="J323" s="36"/>
      <c r="K323" s="36"/>
      <c r="L323" s="36"/>
      <c r="M323" s="36"/>
      <c r="N323" s="36"/>
      <c r="O323" s="36"/>
      <c r="P323" s="36"/>
      <c r="Q323" s="36"/>
      <c r="R323" s="36"/>
      <c r="S323" s="36"/>
      <c r="T323" s="36"/>
      <c r="U323" s="36"/>
      <c r="V323" s="36"/>
      <c r="W323" s="36"/>
    </row>
    <row r="324" spans="1:23" s="23" customFormat="1" x14ac:dyDescent="0.55000000000000004">
      <c r="A324" s="25"/>
      <c r="E324" s="25"/>
      <c r="H324" s="36"/>
      <c r="I324" s="36"/>
      <c r="J324" s="36"/>
      <c r="K324" s="36"/>
      <c r="L324" s="36"/>
      <c r="M324" s="36"/>
      <c r="N324" s="36"/>
      <c r="O324" s="36"/>
      <c r="P324" s="36"/>
      <c r="Q324" s="36"/>
      <c r="R324" s="36"/>
      <c r="S324" s="36"/>
      <c r="T324" s="36"/>
      <c r="U324" s="36"/>
      <c r="V324" s="36"/>
      <c r="W324" s="36"/>
    </row>
    <row r="325" spans="1:23" s="23" customFormat="1" x14ac:dyDescent="0.55000000000000004">
      <c r="A325" s="25"/>
      <c r="E325" s="25"/>
      <c r="H325" s="36"/>
      <c r="I325" s="36"/>
      <c r="J325" s="36"/>
      <c r="K325" s="36"/>
      <c r="L325" s="36"/>
      <c r="M325" s="36"/>
      <c r="N325" s="36"/>
      <c r="O325" s="36"/>
      <c r="P325" s="36"/>
      <c r="Q325" s="36"/>
      <c r="R325" s="36"/>
      <c r="S325" s="36"/>
      <c r="T325" s="36"/>
      <c r="U325" s="36"/>
      <c r="V325" s="36"/>
      <c r="W325" s="36"/>
    </row>
    <row r="326" spans="1:23" s="23" customFormat="1" x14ac:dyDescent="0.55000000000000004">
      <c r="A326" s="25"/>
      <c r="E326" s="25"/>
      <c r="H326" s="36"/>
      <c r="I326" s="36"/>
      <c r="J326" s="36"/>
      <c r="K326" s="36"/>
      <c r="L326" s="36"/>
      <c r="M326" s="36"/>
      <c r="N326" s="36"/>
      <c r="O326" s="36"/>
      <c r="P326" s="36"/>
      <c r="Q326" s="36"/>
      <c r="R326" s="36"/>
      <c r="S326" s="36"/>
      <c r="T326" s="36"/>
      <c r="U326" s="36"/>
      <c r="V326" s="36"/>
      <c r="W326" s="36"/>
    </row>
    <row r="327" spans="1:23" s="23" customFormat="1" x14ac:dyDescent="0.55000000000000004">
      <c r="A327" s="25"/>
      <c r="E327" s="25"/>
      <c r="H327" s="36"/>
      <c r="I327" s="36"/>
      <c r="J327" s="36"/>
      <c r="K327" s="36"/>
      <c r="L327" s="36"/>
      <c r="M327" s="36"/>
      <c r="N327" s="36"/>
      <c r="O327" s="36"/>
      <c r="P327" s="36"/>
      <c r="Q327" s="36"/>
      <c r="R327" s="36"/>
      <c r="S327" s="36"/>
      <c r="T327" s="36"/>
      <c r="U327" s="36"/>
      <c r="V327" s="36"/>
      <c r="W327" s="36"/>
    </row>
    <row r="328" spans="1:23" s="23" customFormat="1" x14ac:dyDescent="0.55000000000000004">
      <c r="A328" s="25"/>
      <c r="E328" s="25"/>
      <c r="H328" s="36"/>
      <c r="I328" s="36"/>
      <c r="J328" s="36"/>
      <c r="K328" s="36"/>
      <c r="L328" s="36"/>
      <c r="M328" s="36"/>
      <c r="N328" s="36"/>
      <c r="O328" s="36"/>
      <c r="P328" s="36"/>
      <c r="Q328" s="36"/>
      <c r="R328" s="36"/>
      <c r="S328" s="36"/>
      <c r="T328" s="36"/>
      <c r="U328" s="36"/>
      <c r="V328" s="36"/>
      <c r="W328" s="36"/>
    </row>
    <row r="329" spans="1:23" s="23" customFormat="1" x14ac:dyDescent="0.55000000000000004">
      <c r="A329" s="25"/>
      <c r="E329" s="25"/>
      <c r="H329" s="36"/>
      <c r="I329" s="36"/>
      <c r="J329" s="36"/>
      <c r="K329" s="36"/>
      <c r="L329" s="36"/>
      <c r="M329" s="36"/>
      <c r="N329" s="36"/>
      <c r="O329" s="36"/>
      <c r="P329" s="36"/>
      <c r="Q329" s="36"/>
      <c r="R329" s="36"/>
      <c r="S329" s="36"/>
      <c r="T329" s="36"/>
      <c r="U329" s="36"/>
      <c r="V329" s="36"/>
      <c r="W329" s="36"/>
    </row>
    <row r="330" spans="1:23" s="23" customFormat="1" x14ac:dyDescent="0.55000000000000004">
      <c r="A330" s="25"/>
      <c r="E330" s="25"/>
      <c r="H330" s="36"/>
      <c r="I330" s="36"/>
      <c r="J330" s="36"/>
      <c r="K330" s="36"/>
      <c r="L330" s="36"/>
      <c r="M330" s="36"/>
      <c r="N330" s="36"/>
      <c r="O330" s="36"/>
      <c r="P330" s="36"/>
      <c r="Q330" s="36"/>
      <c r="R330" s="36"/>
      <c r="S330" s="36"/>
      <c r="T330" s="36"/>
      <c r="U330" s="36"/>
      <c r="V330" s="36"/>
      <c r="W330" s="36"/>
    </row>
    <row r="331" spans="1:23" s="23" customFormat="1" x14ac:dyDescent="0.55000000000000004">
      <c r="A331" s="25"/>
      <c r="E331" s="25"/>
      <c r="H331" s="36"/>
      <c r="I331" s="36"/>
      <c r="J331" s="36"/>
      <c r="K331" s="36"/>
      <c r="L331" s="36"/>
      <c r="M331" s="36"/>
      <c r="N331" s="36"/>
      <c r="O331" s="36"/>
      <c r="P331" s="36"/>
      <c r="Q331" s="36"/>
      <c r="R331" s="36"/>
      <c r="S331" s="36"/>
      <c r="T331" s="36"/>
      <c r="U331" s="36"/>
      <c r="V331" s="36"/>
      <c r="W331" s="36"/>
    </row>
    <row r="332" spans="1:23" s="23" customFormat="1" x14ac:dyDescent="0.55000000000000004">
      <c r="A332" s="25"/>
      <c r="E332" s="25"/>
      <c r="H332" s="36"/>
      <c r="I332" s="36"/>
      <c r="J332" s="36"/>
      <c r="K332" s="36"/>
      <c r="L332" s="36"/>
      <c r="M332" s="36"/>
      <c r="N332" s="36"/>
      <c r="O332" s="36"/>
      <c r="P332" s="36"/>
      <c r="Q332" s="36"/>
      <c r="R332" s="36"/>
      <c r="S332" s="36"/>
      <c r="T332" s="36"/>
      <c r="U332" s="36"/>
      <c r="V332" s="36"/>
      <c r="W332" s="36"/>
    </row>
    <row r="333" spans="1:23" s="23" customFormat="1" x14ac:dyDescent="0.55000000000000004">
      <c r="A333" s="25"/>
      <c r="E333" s="25"/>
      <c r="H333" s="36"/>
      <c r="I333" s="36"/>
      <c r="J333" s="36"/>
      <c r="K333" s="36"/>
      <c r="L333" s="36"/>
      <c r="M333" s="36"/>
      <c r="N333" s="36"/>
      <c r="O333" s="36"/>
      <c r="P333" s="36"/>
      <c r="Q333" s="36"/>
      <c r="R333" s="36"/>
      <c r="S333" s="36"/>
      <c r="T333" s="36"/>
      <c r="U333" s="36"/>
      <c r="V333" s="36"/>
      <c r="W333" s="36"/>
    </row>
    <row r="334" spans="1:23" s="23" customFormat="1" x14ac:dyDescent="0.55000000000000004">
      <c r="A334" s="25"/>
      <c r="E334" s="25"/>
      <c r="H334" s="36"/>
      <c r="I334" s="36"/>
      <c r="J334" s="36"/>
      <c r="K334" s="36"/>
      <c r="L334" s="36"/>
      <c r="M334" s="36"/>
      <c r="N334" s="36"/>
      <c r="O334" s="36"/>
      <c r="P334" s="36"/>
      <c r="Q334" s="36"/>
      <c r="R334" s="36"/>
      <c r="S334" s="36"/>
      <c r="T334" s="36"/>
      <c r="U334" s="36"/>
      <c r="V334" s="36"/>
      <c r="W334" s="36"/>
    </row>
    <row r="335" spans="1:23" s="23" customFormat="1" x14ac:dyDescent="0.55000000000000004">
      <c r="A335" s="25"/>
      <c r="E335" s="25"/>
      <c r="H335" s="36"/>
      <c r="I335" s="36"/>
      <c r="J335" s="36"/>
      <c r="K335" s="36"/>
      <c r="L335" s="36"/>
      <c r="M335" s="36"/>
      <c r="N335" s="36"/>
      <c r="O335" s="36"/>
      <c r="P335" s="36"/>
      <c r="Q335" s="36"/>
      <c r="R335" s="36"/>
      <c r="S335" s="36"/>
      <c r="T335" s="36"/>
      <c r="U335" s="36"/>
      <c r="V335" s="36"/>
      <c r="W335" s="36"/>
    </row>
    <row r="336" spans="1:23" s="23" customFormat="1" x14ac:dyDescent="0.55000000000000004">
      <c r="A336" s="25"/>
      <c r="E336" s="25"/>
      <c r="H336" s="36"/>
      <c r="I336" s="36"/>
      <c r="J336" s="36"/>
      <c r="K336" s="36"/>
      <c r="L336" s="36"/>
      <c r="M336" s="36"/>
      <c r="N336" s="36"/>
      <c r="O336" s="36"/>
      <c r="P336" s="36"/>
      <c r="Q336" s="36"/>
      <c r="R336" s="36"/>
      <c r="S336" s="36"/>
      <c r="T336" s="36"/>
      <c r="U336" s="36"/>
      <c r="V336" s="36"/>
      <c r="W336" s="36"/>
    </row>
    <row r="337" spans="1:23" s="23" customFormat="1" x14ac:dyDescent="0.55000000000000004">
      <c r="A337" s="25"/>
      <c r="E337" s="25"/>
      <c r="H337" s="36"/>
      <c r="I337" s="36"/>
      <c r="J337" s="36"/>
      <c r="K337" s="36"/>
      <c r="L337" s="36"/>
      <c r="M337" s="36"/>
      <c r="N337" s="36"/>
      <c r="O337" s="36"/>
      <c r="P337" s="36"/>
      <c r="Q337" s="36"/>
      <c r="R337" s="36"/>
      <c r="S337" s="36"/>
      <c r="T337" s="36"/>
      <c r="U337" s="36"/>
      <c r="V337" s="36"/>
      <c r="W337" s="36"/>
    </row>
    <row r="338" spans="1:23" s="23" customFormat="1" x14ac:dyDescent="0.55000000000000004">
      <c r="A338" s="25"/>
      <c r="E338" s="25"/>
      <c r="H338" s="36"/>
      <c r="I338" s="36"/>
      <c r="J338" s="36"/>
      <c r="K338" s="36"/>
      <c r="L338" s="36"/>
      <c r="M338" s="36"/>
      <c r="N338" s="36"/>
      <c r="O338" s="36"/>
      <c r="P338" s="36"/>
      <c r="Q338" s="36"/>
      <c r="R338" s="36"/>
      <c r="S338" s="36"/>
      <c r="T338" s="36"/>
      <c r="U338" s="36"/>
      <c r="V338" s="36"/>
      <c r="W338" s="36"/>
    </row>
    <row r="339" spans="1:23" s="23" customFormat="1" x14ac:dyDescent="0.55000000000000004">
      <c r="A339" s="25"/>
      <c r="E339" s="25"/>
      <c r="H339" s="36"/>
      <c r="I339" s="36"/>
      <c r="J339" s="36"/>
      <c r="K339" s="36"/>
      <c r="L339" s="36"/>
      <c r="M339" s="36"/>
      <c r="N339" s="36"/>
      <c r="O339" s="36"/>
      <c r="P339" s="36"/>
      <c r="Q339" s="36"/>
      <c r="R339" s="36"/>
      <c r="S339" s="36"/>
      <c r="T339" s="36"/>
      <c r="U339" s="36"/>
      <c r="V339" s="36"/>
      <c r="W339" s="36"/>
    </row>
    <row r="340" spans="1:23" s="23" customFormat="1" x14ac:dyDescent="0.55000000000000004">
      <c r="A340" s="25"/>
      <c r="E340" s="25"/>
      <c r="H340" s="36"/>
      <c r="I340" s="36"/>
      <c r="J340" s="36"/>
      <c r="K340" s="36"/>
      <c r="L340" s="36"/>
      <c r="M340" s="36"/>
      <c r="N340" s="36"/>
      <c r="O340" s="36"/>
      <c r="P340" s="36"/>
      <c r="Q340" s="36"/>
      <c r="R340" s="36"/>
      <c r="S340" s="36"/>
      <c r="T340" s="36"/>
      <c r="U340" s="36"/>
      <c r="V340" s="36"/>
      <c r="W340" s="36"/>
    </row>
    <row r="341" spans="1:23" s="23" customFormat="1" x14ac:dyDescent="0.55000000000000004">
      <c r="A341" s="25"/>
      <c r="E341" s="25"/>
      <c r="H341" s="36"/>
      <c r="I341" s="36"/>
      <c r="J341" s="36"/>
      <c r="K341" s="36"/>
      <c r="L341" s="36"/>
      <c r="M341" s="36"/>
      <c r="N341" s="36"/>
      <c r="O341" s="36"/>
      <c r="P341" s="36"/>
      <c r="Q341" s="36"/>
      <c r="R341" s="36"/>
      <c r="S341" s="36"/>
      <c r="T341" s="36"/>
      <c r="U341" s="36"/>
      <c r="V341" s="36"/>
      <c r="W341" s="36"/>
    </row>
    <row r="342" spans="1:23" s="23" customFormat="1" x14ac:dyDescent="0.55000000000000004">
      <c r="A342" s="25"/>
      <c r="E342" s="25"/>
      <c r="H342" s="36"/>
      <c r="I342" s="36"/>
      <c r="J342" s="36"/>
      <c r="K342" s="36"/>
      <c r="L342" s="36"/>
      <c r="M342" s="36"/>
      <c r="N342" s="36"/>
      <c r="O342" s="36"/>
      <c r="P342" s="36"/>
      <c r="Q342" s="36"/>
      <c r="R342" s="36"/>
      <c r="S342" s="36"/>
      <c r="T342" s="36"/>
      <c r="U342" s="36"/>
      <c r="V342" s="36"/>
      <c r="W342" s="36"/>
    </row>
    <row r="343" spans="1:23" s="23" customFormat="1" x14ac:dyDescent="0.55000000000000004">
      <c r="A343" s="25"/>
      <c r="E343" s="25"/>
      <c r="H343" s="36"/>
      <c r="I343" s="36"/>
      <c r="J343" s="36"/>
      <c r="K343" s="36"/>
      <c r="L343" s="36"/>
      <c r="M343" s="36"/>
      <c r="N343" s="36"/>
      <c r="O343" s="36"/>
      <c r="P343" s="36"/>
      <c r="Q343" s="36"/>
      <c r="R343" s="36"/>
      <c r="S343" s="36"/>
      <c r="T343" s="36"/>
      <c r="U343" s="36"/>
      <c r="V343" s="36"/>
      <c r="W343" s="36"/>
    </row>
    <row r="344" spans="1:23" s="23" customFormat="1" x14ac:dyDescent="0.55000000000000004">
      <c r="A344" s="25"/>
      <c r="E344" s="25"/>
      <c r="H344" s="36"/>
      <c r="I344" s="36"/>
      <c r="J344" s="36"/>
      <c r="K344" s="36"/>
      <c r="L344" s="36"/>
      <c r="M344" s="36"/>
      <c r="N344" s="36"/>
      <c r="O344" s="36"/>
      <c r="P344" s="36"/>
      <c r="Q344" s="36"/>
      <c r="R344" s="36"/>
      <c r="S344" s="36"/>
      <c r="T344" s="36"/>
      <c r="U344" s="36"/>
      <c r="V344" s="36"/>
      <c r="W344" s="36"/>
    </row>
    <row r="345" spans="1:23" s="23" customFormat="1" x14ac:dyDescent="0.55000000000000004">
      <c r="A345" s="25"/>
      <c r="E345" s="25"/>
      <c r="H345" s="36"/>
      <c r="I345" s="36"/>
      <c r="J345" s="36"/>
      <c r="K345" s="36"/>
      <c r="L345" s="36"/>
      <c r="M345" s="36"/>
      <c r="N345" s="36"/>
      <c r="O345" s="36"/>
      <c r="P345" s="36"/>
      <c r="Q345" s="36"/>
      <c r="R345" s="36"/>
      <c r="S345" s="36"/>
      <c r="T345" s="36"/>
      <c r="U345" s="36"/>
      <c r="V345" s="36"/>
      <c r="W345" s="36"/>
    </row>
    <row r="346" spans="1:23" s="23" customFormat="1" x14ac:dyDescent="0.55000000000000004">
      <c r="A346" s="25"/>
      <c r="E346" s="25"/>
      <c r="H346" s="36"/>
      <c r="I346" s="36"/>
      <c r="J346" s="36"/>
      <c r="K346" s="36"/>
      <c r="L346" s="36"/>
      <c r="M346" s="36"/>
      <c r="N346" s="36"/>
      <c r="O346" s="36"/>
      <c r="P346" s="36"/>
      <c r="Q346" s="36"/>
      <c r="R346" s="36"/>
      <c r="S346" s="36"/>
      <c r="T346" s="36"/>
      <c r="U346" s="36"/>
      <c r="V346" s="36"/>
      <c r="W346" s="36"/>
    </row>
    <row r="347" spans="1:23" s="23" customFormat="1" x14ac:dyDescent="0.55000000000000004">
      <c r="A347" s="25"/>
      <c r="E347" s="25"/>
      <c r="H347" s="36"/>
      <c r="I347" s="36"/>
      <c r="J347" s="36"/>
      <c r="K347" s="36"/>
      <c r="L347" s="36"/>
      <c r="M347" s="36"/>
      <c r="N347" s="36"/>
      <c r="O347" s="36"/>
      <c r="P347" s="36"/>
      <c r="Q347" s="36"/>
      <c r="R347" s="36"/>
      <c r="S347" s="36"/>
      <c r="T347" s="36"/>
      <c r="U347" s="36"/>
      <c r="V347" s="36"/>
      <c r="W347" s="36"/>
    </row>
    <row r="348" spans="1:23" s="23" customFormat="1" x14ac:dyDescent="0.55000000000000004">
      <c r="A348" s="25"/>
      <c r="E348" s="25"/>
      <c r="H348" s="36"/>
      <c r="I348" s="36"/>
      <c r="J348" s="36"/>
      <c r="K348" s="36"/>
      <c r="L348" s="36"/>
      <c r="M348" s="36"/>
      <c r="N348" s="36"/>
      <c r="O348" s="36"/>
      <c r="P348" s="36"/>
      <c r="Q348" s="36"/>
      <c r="R348" s="36"/>
      <c r="S348" s="36"/>
      <c r="T348" s="36"/>
      <c r="U348" s="36"/>
      <c r="V348" s="36"/>
      <c r="W348" s="36"/>
    </row>
    <row r="349" spans="1:23" s="23" customFormat="1" x14ac:dyDescent="0.55000000000000004">
      <c r="A349" s="25"/>
      <c r="E349" s="25"/>
      <c r="H349" s="36"/>
      <c r="I349" s="36"/>
      <c r="J349" s="36"/>
      <c r="K349" s="36"/>
      <c r="L349" s="36"/>
      <c r="M349" s="36"/>
      <c r="N349" s="36"/>
      <c r="O349" s="36"/>
      <c r="P349" s="36"/>
      <c r="Q349" s="36"/>
      <c r="R349" s="36"/>
      <c r="S349" s="36"/>
      <c r="T349" s="36"/>
      <c r="U349" s="36"/>
      <c r="V349" s="36"/>
      <c r="W349" s="36"/>
    </row>
    <row r="350" spans="1:23" s="23" customFormat="1" x14ac:dyDescent="0.55000000000000004">
      <c r="A350" s="25"/>
      <c r="E350" s="25"/>
      <c r="H350" s="36"/>
      <c r="I350" s="36"/>
      <c r="J350" s="36"/>
      <c r="K350" s="36"/>
      <c r="L350" s="36"/>
      <c r="M350" s="36"/>
      <c r="N350" s="36"/>
      <c r="O350" s="36"/>
      <c r="P350" s="36"/>
      <c r="Q350" s="36"/>
      <c r="R350" s="36"/>
      <c r="S350" s="36"/>
      <c r="T350" s="36"/>
      <c r="U350" s="36"/>
      <c r="V350" s="36"/>
      <c r="W350" s="36"/>
    </row>
    <row r="351" spans="1:23" s="23" customFormat="1" x14ac:dyDescent="0.55000000000000004">
      <c r="A351" s="25"/>
      <c r="E351" s="25"/>
      <c r="H351" s="36"/>
      <c r="I351" s="36"/>
      <c r="J351" s="36"/>
      <c r="K351" s="36"/>
      <c r="L351" s="36"/>
      <c r="M351" s="36"/>
      <c r="N351" s="36"/>
      <c r="O351" s="36"/>
      <c r="P351" s="36"/>
      <c r="Q351" s="36"/>
      <c r="R351" s="36"/>
      <c r="S351" s="36"/>
      <c r="T351" s="36"/>
      <c r="U351" s="36"/>
      <c r="V351" s="36"/>
      <c r="W351" s="36"/>
    </row>
    <row r="352" spans="1:23" s="23" customFormat="1" x14ac:dyDescent="0.55000000000000004">
      <c r="A352" s="25"/>
      <c r="E352" s="25"/>
      <c r="H352" s="36"/>
      <c r="I352" s="36"/>
      <c r="J352" s="36"/>
      <c r="K352" s="36"/>
      <c r="L352" s="36"/>
      <c r="M352" s="36"/>
      <c r="N352" s="36"/>
      <c r="O352" s="36"/>
      <c r="P352" s="36"/>
      <c r="Q352" s="36"/>
      <c r="R352" s="36"/>
      <c r="S352" s="36"/>
      <c r="T352" s="36"/>
      <c r="U352" s="36"/>
      <c r="V352" s="36"/>
      <c r="W352" s="36"/>
    </row>
    <row r="353" spans="1:23" s="23" customFormat="1" x14ac:dyDescent="0.55000000000000004">
      <c r="A353" s="25"/>
      <c r="E353" s="25"/>
      <c r="H353" s="36"/>
      <c r="I353" s="36"/>
      <c r="J353" s="36"/>
      <c r="K353" s="36"/>
      <c r="L353" s="36"/>
      <c r="M353" s="36"/>
      <c r="N353" s="36"/>
      <c r="O353" s="36"/>
      <c r="P353" s="36"/>
      <c r="Q353" s="36"/>
      <c r="R353" s="36"/>
      <c r="S353" s="36"/>
      <c r="T353" s="36"/>
      <c r="U353" s="36"/>
      <c r="V353" s="36"/>
      <c r="W353" s="36"/>
    </row>
    <row r="354" spans="1:23" s="23" customFormat="1" x14ac:dyDescent="0.55000000000000004">
      <c r="A354" s="25"/>
      <c r="E354" s="25"/>
      <c r="H354" s="36"/>
      <c r="I354" s="36"/>
      <c r="J354" s="36"/>
      <c r="K354" s="36"/>
      <c r="L354" s="36"/>
      <c r="M354" s="36"/>
      <c r="N354" s="36"/>
      <c r="O354" s="36"/>
      <c r="P354" s="36"/>
      <c r="Q354" s="36"/>
      <c r="R354" s="36"/>
      <c r="S354" s="36"/>
      <c r="T354" s="36"/>
      <c r="U354" s="36"/>
      <c r="V354" s="36"/>
      <c r="W354" s="36"/>
    </row>
    <row r="355" spans="1:23" s="23" customFormat="1" x14ac:dyDescent="0.55000000000000004">
      <c r="A355" s="25"/>
      <c r="E355" s="25"/>
      <c r="H355" s="36"/>
      <c r="I355" s="36"/>
      <c r="J355" s="36"/>
      <c r="K355" s="36"/>
      <c r="L355" s="36"/>
      <c r="M355" s="36"/>
      <c r="N355" s="36"/>
      <c r="O355" s="36"/>
      <c r="P355" s="36"/>
      <c r="Q355" s="36"/>
      <c r="R355" s="36"/>
      <c r="S355" s="36"/>
      <c r="T355" s="36"/>
      <c r="U355" s="36"/>
      <c r="V355" s="36"/>
      <c r="W355" s="36"/>
    </row>
    <row r="356" spans="1:23" s="23" customFormat="1" x14ac:dyDescent="0.55000000000000004">
      <c r="A356" s="25"/>
      <c r="E356" s="25"/>
      <c r="H356" s="36"/>
      <c r="I356" s="36"/>
      <c r="J356" s="36"/>
      <c r="K356" s="36"/>
      <c r="L356" s="36"/>
      <c r="M356" s="36"/>
      <c r="N356" s="36"/>
      <c r="O356" s="36"/>
      <c r="P356" s="36"/>
      <c r="Q356" s="36"/>
      <c r="R356" s="36"/>
      <c r="S356" s="36"/>
      <c r="T356" s="36"/>
      <c r="U356" s="36"/>
      <c r="V356" s="36"/>
      <c r="W356" s="36"/>
    </row>
    <row r="357" spans="1:23" s="23" customFormat="1" x14ac:dyDescent="0.55000000000000004">
      <c r="A357" s="25"/>
      <c r="E357" s="25"/>
      <c r="H357" s="36"/>
      <c r="I357" s="36"/>
      <c r="J357" s="36"/>
      <c r="K357" s="36"/>
      <c r="L357" s="36"/>
      <c r="M357" s="36"/>
      <c r="N357" s="36"/>
      <c r="O357" s="36"/>
      <c r="P357" s="36"/>
      <c r="Q357" s="36"/>
      <c r="R357" s="36"/>
      <c r="S357" s="36"/>
      <c r="T357" s="36"/>
      <c r="U357" s="36"/>
      <c r="V357" s="36"/>
      <c r="W357" s="36"/>
    </row>
    <row r="358" spans="1:23" s="23" customFormat="1" x14ac:dyDescent="0.55000000000000004">
      <c r="A358" s="25"/>
      <c r="E358" s="25"/>
      <c r="H358" s="36"/>
      <c r="I358" s="36"/>
      <c r="J358" s="36"/>
      <c r="K358" s="36"/>
      <c r="L358" s="36"/>
      <c r="M358" s="36"/>
      <c r="N358" s="36"/>
      <c r="O358" s="36"/>
      <c r="P358" s="36"/>
      <c r="Q358" s="36"/>
      <c r="R358" s="36"/>
      <c r="S358" s="36"/>
      <c r="T358" s="36"/>
      <c r="U358" s="36"/>
      <c r="V358" s="36"/>
      <c r="W358" s="36"/>
    </row>
    <row r="359" spans="1:23" s="23" customFormat="1" x14ac:dyDescent="0.55000000000000004">
      <c r="A359" s="25"/>
      <c r="E359" s="25"/>
      <c r="H359" s="36"/>
      <c r="I359" s="36"/>
      <c r="J359" s="36"/>
      <c r="K359" s="36"/>
      <c r="L359" s="36"/>
      <c r="M359" s="36"/>
      <c r="N359" s="36"/>
      <c r="O359" s="36"/>
      <c r="P359" s="36"/>
      <c r="Q359" s="36"/>
      <c r="R359" s="36"/>
      <c r="S359" s="36"/>
      <c r="T359" s="36"/>
      <c r="U359" s="36"/>
      <c r="V359" s="36"/>
      <c r="W359" s="36"/>
    </row>
    <row r="360" spans="1:23" s="23" customFormat="1" x14ac:dyDescent="0.55000000000000004">
      <c r="A360" s="25"/>
      <c r="E360" s="25"/>
      <c r="H360" s="36"/>
      <c r="I360" s="36"/>
      <c r="J360" s="36"/>
      <c r="K360" s="36"/>
      <c r="L360" s="36"/>
      <c r="M360" s="36"/>
      <c r="N360" s="36"/>
      <c r="O360" s="36"/>
      <c r="P360" s="36"/>
      <c r="Q360" s="36"/>
      <c r="R360" s="36"/>
      <c r="S360" s="36"/>
      <c r="T360" s="36"/>
      <c r="U360" s="36"/>
      <c r="V360" s="36"/>
      <c r="W360" s="36"/>
    </row>
    <row r="361" spans="1:23" s="23" customFormat="1" x14ac:dyDescent="0.55000000000000004">
      <c r="A361" s="25"/>
      <c r="E361" s="25"/>
      <c r="H361" s="36"/>
      <c r="I361" s="36"/>
      <c r="J361" s="36"/>
      <c r="K361" s="36"/>
      <c r="L361" s="36"/>
      <c r="M361" s="36"/>
      <c r="N361" s="36"/>
      <c r="O361" s="36"/>
      <c r="P361" s="36"/>
      <c r="Q361" s="36"/>
      <c r="R361" s="36"/>
      <c r="S361" s="36"/>
      <c r="T361" s="36"/>
      <c r="U361" s="36"/>
      <c r="V361" s="36"/>
      <c r="W361" s="36"/>
    </row>
    <row r="362" spans="1:23" s="23" customFormat="1" x14ac:dyDescent="0.55000000000000004">
      <c r="A362" s="25"/>
      <c r="E362" s="25"/>
      <c r="H362" s="36"/>
      <c r="I362" s="36"/>
      <c r="J362" s="36"/>
      <c r="K362" s="36"/>
      <c r="L362" s="36"/>
      <c r="M362" s="36"/>
      <c r="N362" s="36"/>
      <c r="O362" s="36"/>
      <c r="P362" s="36"/>
      <c r="Q362" s="36"/>
      <c r="R362" s="36"/>
      <c r="S362" s="36"/>
      <c r="T362" s="36"/>
      <c r="U362" s="36"/>
      <c r="V362" s="36"/>
      <c r="W362" s="36"/>
    </row>
    <row r="363" spans="1:23" s="23" customFormat="1" x14ac:dyDescent="0.55000000000000004">
      <c r="A363" s="25"/>
      <c r="E363" s="25"/>
      <c r="H363" s="36"/>
      <c r="I363" s="36"/>
      <c r="J363" s="36"/>
      <c r="K363" s="36"/>
      <c r="L363" s="36"/>
      <c r="M363" s="36"/>
      <c r="N363" s="36"/>
      <c r="O363" s="36"/>
      <c r="P363" s="36"/>
      <c r="Q363" s="36"/>
      <c r="R363" s="36"/>
      <c r="S363" s="36"/>
      <c r="T363" s="36"/>
      <c r="U363" s="36"/>
      <c r="V363" s="36"/>
      <c r="W363" s="36"/>
    </row>
    <row r="364" spans="1:23" s="23" customFormat="1" x14ac:dyDescent="0.55000000000000004">
      <c r="A364" s="25"/>
      <c r="E364" s="25"/>
      <c r="H364" s="36"/>
      <c r="I364" s="36"/>
      <c r="J364" s="36"/>
      <c r="K364" s="36"/>
      <c r="L364" s="36"/>
      <c r="M364" s="36"/>
      <c r="N364" s="36"/>
      <c r="O364" s="36"/>
      <c r="P364" s="36"/>
      <c r="Q364" s="36"/>
      <c r="R364" s="36"/>
      <c r="S364" s="36"/>
      <c r="T364" s="36"/>
      <c r="U364" s="36"/>
      <c r="V364" s="36"/>
      <c r="W364" s="36"/>
    </row>
    <row r="365" spans="1:23" s="23" customFormat="1" x14ac:dyDescent="0.55000000000000004">
      <c r="A365" s="25"/>
      <c r="E365" s="25"/>
      <c r="H365" s="36"/>
      <c r="I365" s="36"/>
      <c r="J365" s="36"/>
      <c r="K365" s="36"/>
      <c r="L365" s="36"/>
      <c r="M365" s="36"/>
      <c r="N365" s="36"/>
      <c r="O365" s="36"/>
      <c r="P365" s="36"/>
      <c r="Q365" s="36"/>
      <c r="R365" s="36"/>
      <c r="S365" s="36"/>
      <c r="T365" s="36"/>
      <c r="U365" s="36"/>
      <c r="V365" s="36"/>
      <c r="W365" s="36"/>
    </row>
    <row r="366" spans="1:23" s="23" customFormat="1" x14ac:dyDescent="0.55000000000000004">
      <c r="A366" s="25"/>
      <c r="E366" s="25"/>
      <c r="H366" s="36"/>
      <c r="I366" s="36"/>
      <c r="J366" s="36"/>
      <c r="K366" s="36"/>
      <c r="L366" s="36"/>
      <c r="M366" s="36"/>
      <c r="N366" s="36"/>
      <c r="O366" s="36"/>
      <c r="P366" s="36"/>
      <c r="Q366" s="36"/>
      <c r="R366" s="36"/>
      <c r="S366" s="36"/>
      <c r="T366" s="36"/>
      <c r="U366" s="36"/>
      <c r="V366" s="36"/>
      <c r="W366" s="36"/>
    </row>
    <row r="367" spans="1:23" s="23" customFormat="1" x14ac:dyDescent="0.55000000000000004">
      <c r="A367" s="25"/>
      <c r="E367" s="25"/>
      <c r="H367" s="36"/>
      <c r="I367" s="36"/>
      <c r="J367" s="36"/>
      <c r="K367" s="36"/>
      <c r="L367" s="36"/>
      <c r="M367" s="36"/>
      <c r="N367" s="36"/>
      <c r="O367" s="36"/>
      <c r="P367" s="36"/>
      <c r="Q367" s="36"/>
      <c r="R367" s="36"/>
      <c r="S367" s="36"/>
      <c r="T367" s="36"/>
      <c r="U367" s="36"/>
      <c r="V367" s="36"/>
      <c r="W367" s="36"/>
    </row>
    <row r="368" spans="1:23" s="23" customFormat="1" x14ac:dyDescent="0.55000000000000004">
      <c r="A368" s="25"/>
      <c r="E368" s="25"/>
      <c r="H368" s="36"/>
      <c r="I368" s="36"/>
      <c r="J368" s="36"/>
      <c r="K368" s="36"/>
      <c r="L368" s="36"/>
      <c r="M368" s="36"/>
      <c r="N368" s="36"/>
      <c r="O368" s="36"/>
      <c r="P368" s="36"/>
      <c r="Q368" s="36"/>
      <c r="R368" s="36"/>
      <c r="S368" s="36"/>
      <c r="T368" s="36"/>
      <c r="U368" s="36"/>
      <c r="V368" s="36"/>
      <c r="W368" s="36"/>
    </row>
    <row r="369" spans="1:23" s="23" customFormat="1" x14ac:dyDescent="0.55000000000000004">
      <c r="A369" s="25"/>
      <c r="E369" s="25"/>
      <c r="H369" s="36"/>
      <c r="I369" s="36"/>
      <c r="J369" s="36"/>
      <c r="K369" s="36"/>
      <c r="L369" s="36"/>
      <c r="M369" s="36"/>
      <c r="N369" s="36"/>
      <c r="O369" s="36"/>
      <c r="P369" s="36"/>
      <c r="Q369" s="36"/>
      <c r="R369" s="36"/>
      <c r="S369" s="36"/>
      <c r="T369" s="36"/>
      <c r="U369" s="36"/>
      <c r="V369" s="36"/>
      <c r="W369" s="36"/>
    </row>
    <row r="370" spans="1:23" s="23" customFormat="1" x14ac:dyDescent="0.55000000000000004">
      <c r="A370" s="25"/>
      <c r="E370" s="25"/>
      <c r="H370" s="36"/>
      <c r="I370" s="36"/>
      <c r="J370" s="36"/>
      <c r="K370" s="36"/>
      <c r="L370" s="36"/>
      <c r="M370" s="36"/>
      <c r="N370" s="36"/>
      <c r="O370" s="36"/>
      <c r="P370" s="36"/>
      <c r="Q370" s="36"/>
      <c r="R370" s="36"/>
      <c r="S370" s="36"/>
      <c r="T370" s="36"/>
      <c r="U370" s="36"/>
      <c r="V370" s="36"/>
      <c r="W370" s="36"/>
    </row>
    <row r="371" spans="1:23" s="23" customFormat="1" x14ac:dyDescent="0.55000000000000004">
      <c r="A371" s="25"/>
      <c r="E371" s="25"/>
      <c r="H371" s="36"/>
      <c r="I371" s="36"/>
      <c r="J371" s="36"/>
      <c r="K371" s="36"/>
      <c r="L371" s="36"/>
      <c r="M371" s="36"/>
      <c r="N371" s="36"/>
      <c r="O371" s="36"/>
      <c r="P371" s="36"/>
      <c r="Q371" s="36"/>
      <c r="R371" s="36"/>
      <c r="S371" s="36"/>
      <c r="T371" s="36"/>
      <c r="U371" s="36"/>
      <c r="V371" s="36"/>
      <c r="W371" s="36"/>
    </row>
    <row r="372" spans="1:23" s="23" customFormat="1" x14ac:dyDescent="0.55000000000000004">
      <c r="A372" s="25"/>
      <c r="E372" s="25"/>
      <c r="H372" s="36"/>
      <c r="I372" s="36"/>
      <c r="J372" s="36"/>
      <c r="K372" s="36"/>
      <c r="L372" s="36"/>
      <c r="M372" s="36"/>
      <c r="N372" s="36"/>
      <c r="O372" s="36"/>
      <c r="P372" s="36"/>
      <c r="Q372" s="36"/>
      <c r="R372" s="36"/>
      <c r="S372" s="36"/>
      <c r="T372" s="36"/>
      <c r="U372" s="36"/>
      <c r="V372" s="36"/>
      <c r="W372" s="36"/>
    </row>
    <row r="373" spans="1:23" s="23" customFormat="1" x14ac:dyDescent="0.55000000000000004">
      <c r="A373" s="25"/>
      <c r="E373" s="25"/>
      <c r="H373" s="36"/>
      <c r="I373" s="36"/>
      <c r="J373" s="36"/>
      <c r="K373" s="36"/>
      <c r="L373" s="36"/>
      <c r="M373" s="36"/>
      <c r="N373" s="36"/>
      <c r="O373" s="36"/>
      <c r="P373" s="36"/>
      <c r="Q373" s="36"/>
      <c r="R373" s="36"/>
      <c r="S373" s="36"/>
      <c r="T373" s="36"/>
      <c r="U373" s="36"/>
      <c r="V373" s="36"/>
      <c r="W373" s="36"/>
    </row>
    <row r="374" spans="1:23" s="23" customFormat="1" x14ac:dyDescent="0.55000000000000004">
      <c r="A374" s="25"/>
      <c r="E374" s="25"/>
      <c r="H374" s="36"/>
      <c r="I374" s="36"/>
      <c r="J374" s="36"/>
      <c r="K374" s="36"/>
      <c r="L374" s="36"/>
      <c r="M374" s="36"/>
      <c r="N374" s="36"/>
      <c r="O374" s="36"/>
      <c r="P374" s="36"/>
      <c r="Q374" s="36"/>
      <c r="R374" s="36"/>
      <c r="S374" s="36"/>
      <c r="T374" s="36"/>
      <c r="U374" s="36"/>
      <c r="V374" s="36"/>
      <c r="W374" s="36"/>
    </row>
    <row r="375" spans="1:23" s="23" customFormat="1" x14ac:dyDescent="0.55000000000000004">
      <c r="A375" s="25"/>
      <c r="E375" s="25"/>
      <c r="H375" s="36"/>
      <c r="I375" s="36"/>
      <c r="J375" s="36"/>
      <c r="K375" s="36"/>
      <c r="L375" s="36"/>
      <c r="M375" s="36"/>
      <c r="N375" s="36"/>
      <c r="O375" s="36"/>
      <c r="P375" s="36"/>
      <c r="Q375" s="36"/>
      <c r="R375" s="36"/>
      <c r="S375" s="36"/>
      <c r="T375" s="36"/>
      <c r="U375" s="36"/>
      <c r="V375" s="36"/>
      <c r="W375" s="36"/>
    </row>
    <row r="376" spans="1:23" s="23" customFormat="1" x14ac:dyDescent="0.55000000000000004">
      <c r="A376" s="25"/>
      <c r="E376" s="25"/>
      <c r="H376" s="36"/>
      <c r="I376" s="36"/>
      <c r="J376" s="36"/>
      <c r="K376" s="36"/>
      <c r="L376" s="36"/>
      <c r="M376" s="36"/>
      <c r="N376" s="36"/>
      <c r="O376" s="36"/>
      <c r="P376" s="36"/>
      <c r="Q376" s="36"/>
      <c r="R376" s="36"/>
      <c r="S376" s="36"/>
      <c r="T376" s="36"/>
      <c r="U376" s="36"/>
      <c r="V376" s="36"/>
      <c r="W376" s="36"/>
    </row>
    <row r="377" spans="1:23" s="23" customFormat="1" x14ac:dyDescent="0.55000000000000004">
      <c r="A377" s="25"/>
      <c r="E377" s="25"/>
      <c r="H377" s="36"/>
      <c r="I377" s="36"/>
      <c r="J377" s="36"/>
      <c r="K377" s="36"/>
      <c r="L377" s="36"/>
      <c r="M377" s="36"/>
      <c r="N377" s="36"/>
      <c r="O377" s="36"/>
      <c r="P377" s="36"/>
      <c r="Q377" s="36"/>
      <c r="R377" s="36"/>
      <c r="S377" s="36"/>
      <c r="T377" s="36"/>
      <c r="U377" s="36"/>
      <c r="V377" s="36"/>
      <c r="W377" s="36"/>
    </row>
    <row r="378" spans="1:23" s="23" customFormat="1" x14ac:dyDescent="0.55000000000000004">
      <c r="A378" s="25"/>
      <c r="E378" s="25"/>
      <c r="H378" s="36"/>
      <c r="I378" s="36"/>
      <c r="J378" s="36"/>
      <c r="K378" s="36"/>
      <c r="L378" s="36"/>
      <c r="M378" s="36"/>
      <c r="N378" s="36"/>
      <c r="O378" s="36"/>
      <c r="P378" s="36"/>
      <c r="Q378" s="36"/>
      <c r="R378" s="36"/>
      <c r="S378" s="36"/>
      <c r="T378" s="36"/>
      <c r="U378" s="36"/>
      <c r="V378" s="36"/>
      <c r="W378" s="36"/>
    </row>
    <row r="379" spans="1:23" s="23" customFormat="1" x14ac:dyDescent="0.55000000000000004">
      <c r="A379" s="25"/>
      <c r="E379" s="25"/>
      <c r="H379" s="36"/>
      <c r="I379" s="36"/>
      <c r="J379" s="36"/>
      <c r="K379" s="36"/>
      <c r="L379" s="36"/>
      <c r="M379" s="36"/>
      <c r="N379" s="36"/>
      <c r="O379" s="36"/>
      <c r="P379" s="36"/>
      <c r="Q379" s="36"/>
      <c r="R379" s="36"/>
      <c r="S379" s="36"/>
      <c r="T379" s="36"/>
      <c r="U379" s="36"/>
      <c r="V379" s="36"/>
      <c r="W379" s="36"/>
    </row>
    <row r="380" spans="1:23" s="23" customFormat="1" x14ac:dyDescent="0.55000000000000004">
      <c r="A380" s="25"/>
      <c r="E380" s="25"/>
      <c r="H380" s="36"/>
      <c r="I380" s="36"/>
      <c r="J380" s="36"/>
      <c r="K380" s="36"/>
      <c r="L380" s="36"/>
      <c r="M380" s="36"/>
      <c r="N380" s="36"/>
      <c r="O380" s="36"/>
      <c r="P380" s="36"/>
      <c r="Q380" s="36"/>
      <c r="R380" s="36"/>
      <c r="S380" s="36"/>
      <c r="T380" s="36"/>
      <c r="U380" s="36"/>
      <c r="V380" s="36"/>
      <c r="W380" s="36"/>
    </row>
    <row r="381" spans="1:23" s="23" customFormat="1" x14ac:dyDescent="0.55000000000000004">
      <c r="A381" s="25"/>
      <c r="E381" s="25"/>
      <c r="H381" s="36"/>
      <c r="I381" s="36"/>
      <c r="J381" s="36"/>
      <c r="K381" s="36"/>
      <c r="L381" s="36"/>
      <c r="M381" s="36"/>
      <c r="N381" s="36"/>
      <c r="O381" s="36"/>
      <c r="P381" s="36"/>
      <c r="Q381" s="36"/>
      <c r="R381" s="36"/>
      <c r="S381" s="36"/>
      <c r="T381" s="36"/>
      <c r="U381" s="36"/>
      <c r="V381" s="36"/>
      <c r="W381" s="36"/>
    </row>
    <row r="382" spans="1:23" s="23" customFormat="1" x14ac:dyDescent="0.55000000000000004">
      <c r="A382" s="25"/>
      <c r="E382" s="25"/>
      <c r="H382" s="36"/>
      <c r="I382" s="36"/>
      <c r="J382" s="36"/>
      <c r="K382" s="36"/>
      <c r="L382" s="36"/>
      <c r="M382" s="36"/>
      <c r="N382" s="36"/>
      <c r="O382" s="36"/>
      <c r="P382" s="36"/>
      <c r="Q382" s="36"/>
      <c r="R382" s="36"/>
      <c r="S382" s="36"/>
      <c r="T382" s="36"/>
      <c r="U382" s="36"/>
      <c r="V382" s="36"/>
      <c r="W382" s="36"/>
    </row>
    <row r="383" spans="1:23" s="23" customFormat="1" x14ac:dyDescent="0.55000000000000004">
      <c r="A383" s="25"/>
      <c r="E383" s="25"/>
      <c r="H383" s="36"/>
      <c r="I383" s="36"/>
      <c r="J383" s="36"/>
      <c r="K383" s="36"/>
      <c r="L383" s="36"/>
      <c r="M383" s="36"/>
      <c r="N383" s="36"/>
      <c r="O383" s="36"/>
      <c r="P383" s="36"/>
      <c r="Q383" s="36"/>
      <c r="R383" s="36"/>
      <c r="S383" s="36"/>
      <c r="T383" s="36"/>
      <c r="U383" s="36"/>
      <c r="V383" s="36"/>
      <c r="W383" s="36"/>
    </row>
    <row r="384" spans="1:23" s="23" customFormat="1" x14ac:dyDescent="0.55000000000000004">
      <c r="A384" s="25"/>
      <c r="E384" s="25"/>
      <c r="H384" s="36"/>
      <c r="I384" s="36"/>
      <c r="J384" s="36"/>
      <c r="K384" s="36"/>
      <c r="L384" s="36"/>
      <c r="M384" s="36"/>
      <c r="N384" s="36"/>
      <c r="O384" s="36"/>
      <c r="P384" s="36"/>
      <c r="Q384" s="36"/>
      <c r="R384" s="36"/>
      <c r="S384" s="36"/>
      <c r="T384" s="36"/>
      <c r="U384" s="36"/>
      <c r="V384" s="36"/>
      <c r="W384" s="36"/>
    </row>
    <row r="385" spans="1:23" s="23" customFormat="1" x14ac:dyDescent="0.55000000000000004">
      <c r="A385" s="25"/>
      <c r="E385" s="25"/>
      <c r="H385" s="36"/>
      <c r="I385" s="36"/>
      <c r="J385" s="36"/>
      <c r="K385" s="36"/>
      <c r="L385" s="36"/>
      <c r="M385" s="36"/>
      <c r="N385" s="36"/>
      <c r="O385" s="36"/>
      <c r="P385" s="36"/>
      <c r="Q385" s="36"/>
      <c r="R385" s="36"/>
      <c r="S385" s="36"/>
      <c r="T385" s="36"/>
      <c r="U385" s="36"/>
      <c r="V385" s="36"/>
      <c r="W385" s="36"/>
    </row>
    <row r="386" spans="1:23" s="23" customFormat="1" x14ac:dyDescent="0.55000000000000004">
      <c r="A386" s="25"/>
      <c r="E386" s="25"/>
      <c r="H386" s="36"/>
      <c r="I386" s="36"/>
      <c r="J386" s="36"/>
      <c r="K386" s="36"/>
      <c r="L386" s="36"/>
      <c r="M386" s="36"/>
      <c r="N386" s="36"/>
      <c r="O386" s="36"/>
      <c r="P386" s="36"/>
      <c r="Q386" s="36"/>
      <c r="R386" s="36"/>
      <c r="S386" s="36"/>
      <c r="T386" s="36"/>
      <c r="U386" s="36"/>
      <c r="V386" s="36"/>
      <c r="W386" s="36"/>
    </row>
    <row r="387" spans="1:23" s="23" customFormat="1" x14ac:dyDescent="0.55000000000000004">
      <c r="A387" s="25"/>
      <c r="E387" s="25"/>
      <c r="H387" s="36"/>
      <c r="I387" s="36"/>
      <c r="J387" s="36"/>
      <c r="K387" s="36"/>
      <c r="L387" s="36"/>
      <c r="M387" s="36"/>
      <c r="N387" s="36"/>
      <c r="O387" s="36"/>
      <c r="P387" s="36"/>
      <c r="Q387" s="36"/>
      <c r="R387" s="36"/>
      <c r="S387" s="36"/>
      <c r="T387" s="36"/>
      <c r="U387" s="36"/>
      <c r="V387" s="36"/>
      <c r="W387" s="36"/>
    </row>
    <row r="388" spans="1:23" s="23" customFormat="1" x14ac:dyDescent="0.55000000000000004">
      <c r="A388" s="25"/>
      <c r="E388" s="25"/>
      <c r="H388" s="36"/>
      <c r="I388" s="36"/>
      <c r="J388" s="36"/>
      <c r="K388" s="36"/>
      <c r="L388" s="36"/>
      <c r="M388" s="36"/>
      <c r="N388" s="36"/>
      <c r="O388" s="36"/>
      <c r="P388" s="36"/>
      <c r="Q388" s="36"/>
      <c r="R388" s="36"/>
      <c r="S388" s="36"/>
      <c r="T388" s="36"/>
      <c r="U388" s="36"/>
      <c r="V388" s="36"/>
      <c r="W388" s="36"/>
    </row>
    <row r="389" spans="1:23" s="23" customFormat="1" x14ac:dyDescent="0.55000000000000004">
      <c r="A389" s="25"/>
      <c r="E389" s="25"/>
      <c r="H389" s="36"/>
      <c r="I389" s="36"/>
      <c r="J389" s="36"/>
      <c r="K389" s="36"/>
      <c r="L389" s="36"/>
      <c r="M389" s="36"/>
      <c r="N389" s="36"/>
      <c r="O389" s="36"/>
      <c r="P389" s="36"/>
      <c r="Q389" s="36"/>
      <c r="R389" s="36"/>
      <c r="S389" s="36"/>
      <c r="T389" s="36"/>
      <c r="U389" s="36"/>
      <c r="V389" s="36"/>
      <c r="W389" s="36"/>
    </row>
    <row r="390" spans="1:23" s="23" customFormat="1" x14ac:dyDescent="0.55000000000000004">
      <c r="A390" s="25"/>
      <c r="E390" s="25"/>
      <c r="H390" s="36"/>
      <c r="I390" s="36"/>
      <c r="J390" s="36"/>
      <c r="K390" s="36"/>
      <c r="L390" s="36"/>
      <c r="M390" s="36"/>
      <c r="N390" s="36"/>
      <c r="O390" s="36"/>
      <c r="P390" s="36"/>
      <c r="Q390" s="36"/>
      <c r="R390" s="36"/>
      <c r="S390" s="36"/>
      <c r="T390" s="36"/>
      <c r="U390" s="36"/>
      <c r="V390" s="36"/>
      <c r="W390" s="36"/>
    </row>
    <row r="391" spans="1:23" s="23" customFormat="1" x14ac:dyDescent="0.55000000000000004">
      <c r="A391" s="25"/>
      <c r="E391" s="25"/>
      <c r="H391" s="36"/>
      <c r="I391" s="36"/>
      <c r="J391" s="36"/>
      <c r="K391" s="36"/>
      <c r="L391" s="36"/>
      <c r="M391" s="36"/>
      <c r="N391" s="36"/>
      <c r="O391" s="36"/>
      <c r="P391" s="36"/>
      <c r="Q391" s="36"/>
      <c r="R391" s="36"/>
      <c r="S391" s="36"/>
      <c r="T391" s="36"/>
      <c r="U391" s="36"/>
      <c r="V391" s="36"/>
      <c r="W391" s="36"/>
    </row>
    <row r="392" spans="1:23" s="23" customFormat="1" x14ac:dyDescent="0.55000000000000004">
      <c r="A392" s="25"/>
      <c r="E392" s="25"/>
      <c r="H392" s="36"/>
      <c r="I392" s="36"/>
      <c r="J392" s="36"/>
      <c r="K392" s="36"/>
      <c r="L392" s="36"/>
      <c r="M392" s="36"/>
      <c r="N392" s="36"/>
      <c r="O392" s="36"/>
      <c r="P392" s="36"/>
      <c r="Q392" s="36"/>
      <c r="R392" s="36"/>
      <c r="S392" s="36"/>
      <c r="T392" s="36"/>
      <c r="U392" s="36"/>
      <c r="V392" s="36"/>
      <c r="W392" s="36"/>
    </row>
    <row r="393" spans="1:23" s="23" customFormat="1" x14ac:dyDescent="0.55000000000000004">
      <c r="A393" s="25"/>
      <c r="E393" s="25"/>
      <c r="H393" s="36"/>
      <c r="I393" s="36"/>
      <c r="J393" s="36"/>
      <c r="K393" s="36"/>
      <c r="L393" s="36"/>
      <c r="M393" s="36"/>
      <c r="N393" s="36"/>
      <c r="O393" s="36"/>
      <c r="P393" s="36"/>
      <c r="Q393" s="36"/>
      <c r="R393" s="36"/>
      <c r="S393" s="36"/>
      <c r="T393" s="36"/>
      <c r="U393" s="36"/>
      <c r="V393" s="36"/>
      <c r="W393" s="36"/>
    </row>
    <row r="394" spans="1:23" s="23" customFormat="1" x14ac:dyDescent="0.55000000000000004">
      <c r="A394" s="25"/>
      <c r="E394" s="25"/>
      <c r="H394" s="36"/>
      <c r="I394" s="36"/>
      <c r="J394" s="36"/>
      <c r="K394" s="36"/>
      <c r="L394" s="36"/>
      <c r="M394" s="36"/>
      <c r="N394" s="36"/>
      <c r="O394" s="36"/>
      <c r="P394" s="36"/>
      <c r="Q394" s="36"/>
      <c r="R394" s="36"/>
      <c r="S394" s="36"/>
      <c r="T394" s="36"/>
      <c r="U394" s="36"/>
      <c r="V394" s="36"/>
      <c r="W394" s="36"/>
    </row>
    <row r="395" spans="1:23" s="23" customFormat="1" x14ac:dyDescent="0.55000000000000004">
      <c r="A395" s="25"/>
      <c r="E395" s="25"/>
      <c r="H395" s="36"/>
      <c r="I395" s="36"/>
      <c r="J395" s="36"/>
      <c r="K395" s="36"/>
      <c r="L395" s="36"/>
      <c r="M395" s="36"/>
      <c r="N395" s="36"/>
      <c r="O395" s="36"/>
      <c r="P395" s="36"/>
      <c r="Q395" s="36"/>
      <c r="R395" s="36"/>
      <c r="S395" s="36"/>
      <c r="T395" s="36"/>
      <c r="U395" s="36"/>
      <c r="V395" s="36"/>
      <c r="W395" s="36"/>
    </row>
    <row r="396" spans="1:23" s="23" customFormat="1" x14ac:dyDescent="0.55000000000000004">
      <c r="A396" s="25"/>
      <c r="E396" s="25"/>
      <c r="H396" s="36"/>
      <c r="I396" s="36"/>
      <c r="J396" s="36"/>
      <c r="K396" s="36"/>
      <c r="L396" s="36"/>
      <c r="M396" s="36"/>
      <c r="N396" s="36"/>
      <c r="O396" s="36"/>
      <c r="P396" s="36"/>
      <c r="Q396" s="36"/>
      <c r="R396" s="36"/>
      <c r="S396" s="36"/>
      <c r="T396" s="36"/>
      <c r="U396" s="36"/>
      <c r="V396" s="36"/>
      <c r="W396" s="36"/>
    </row>
    <row r="397" spans="1:23" s="23" customFormat="1" x14ac:dyDescent="0.55000000000000004">
      <c r="A397" s="25"/>
      <c r="E397" s="25"/>
      <c r="H397" s="36"/>
      <c r="I397" s="36"/>
      <c r="J397" s="36"/>
      <c r="K397" s="36"/>
      <c r="L397" s="36"/>
      <c r="M397" s="36"/>
      <c r="N397" s="36"/>
      <c r="O397" s="36"/>
      <c r="P397" s="36"/>
      <c r="Q397" s="36"/>
      <c r="R397" s="36"/>
      <c r="S397" s="36"/>
      <c r="T397" s="36"/>
      <c r="U397" s="36"/>
      <c r="V397" s="36"/>
      <c r="W397" s="36"/>
    </row>
    <row r="398" spans="1:23" s="23" customFormat="1" x14ac:dyDescent="0.55000000000000004">
      <c r="A398" s="25"/>
      <c r="E398" s="25"/>
      <c r="H398" s="36"/>
      <c r="I398" s="36"/>
      <c r="J398" s="36"/>
      <c r="K398" s="36"/>
      <c r="L398" s="36"/>
      <c r="M398" s="36"/>
      <c r="N398" s="36"/>
      <c r="O398" s="36"/>
      <c r="P398" s="36"/>
      <c r="Q398" s="36"/>
      <c r="R398" s="36"/>
      <c r="S398" s="36"/>
      <c r="T398" s="36"/>
      <c r="U398" s="36"/>
      <c r="V398" s="36"/>
      <c r="W398" s="36"/>
    </row>
    <row r="399" spans="1:23" s="23" customFormat="1" x14ac:dyDescent="0.55000000000000004">
      <c r="A399" s="25"/>
      <c r="E399" s="25"/>
      <c r="H399" s="36"/>
      <c r="I399" s="36"/>
      <c r="J399" s="36"/>
      <c r="K399" s="36"/>
      <c r="L399" s="36"/>
      <c r="M399" s="36"/>
      <c r="N399" s="36"/>
      <c r="O399" s="36"/>
      <c r="P399" s="36"/>
      <c r="Q399" s="36"/>
      <c r="R399" s="36"/>
      <c r="S399" s="36"/>
      <c r="T399" s="36"/>
      <c r="U399" s="36"/>
      <c r="V399" s="36"/>
      <c r="W399" s="36"/>
    </row>
    <row r="400" spans="1:23" s="23" customFormat="1" x14ac:dyDescent="0.55000000000000004">
      <c r="A400" s="25"/>
      <c r="E400" s="25"/>
      <c r="H400" s="36"/>
      <c r="I400" s="36"/>
      <c r="J400" s="36"/>
      <c r="K400" s="36"/>
      <c r="L400" s="36"/>
      <c r="M400" s="36"/>
      <c r="N400" s="36"/>
      <c r="O400" s="36"/>
      <c r="P400" s="36"/>
      <c r="Q400" s="36"/>
      <c r="R400" s="36"/>
      <c r="S400" s="36"/>
      <c r="T400" s="36"/>
      <c r="U400" s="36"/>
      <c r="V400" s="36"/>
      <c r="W400" s="36"/>
    </row>
    <row r="401" spans="1:23" s="23" customFormat="1" x14ac:dyDescent="0.55000000000000004">
      <c r="A401" s="25"/>
      <c r="E401" s="25"/>
      <c r="H401" s="36"/>
      <c r="I401" s="36"/>
      <c r="J401" s="36"/>
      <c r="K401" s="36"/>
      <c r="L401" s="36"/>
      <c r="M401" s="36"/>
      <c r="N401" s="36"/>
      <c r="O401" s="36"/>
      <c r="P401" s="36"/>
      <c r="Q401" s="36"/>
      <c r="R401" s="36"/>
      <c r="S401" s="36"/>
      <c r="T401" s="36"/>
      <c r="U401" s="36"/>
      <c r="V401" s="36"/>
      <c r="W401" s="36"/>
    </row>
    <row r="402" spans="1:23" s="23" customFormat="1" x14ac:dyDescent="0.55000000000000004">
      <c r="A402" s="25"/>
      <c r="E402" s="25"/>
      <c r="H402" s="36"/>
      <c r="I402" s="36"/>
      <c r="J402" s="36"/>
      <c r="K402" s="36"/>
      <c r="L402" s="36"/>
      <c r="M402" s="36"/>
      <c r="N402" s="36"/>
      <c r="O402" s="36"/>
      <c r="P402" s="36"/>
      <c r="Q402" s="36"/>
      <c r="R402" s="36"/>
      <c r="S402" s="36"/>
      <c r="T402" s="36"/>
      <c r="U402" s="36"/>
      <c r="V402" s="36"/>
      <c r="W402" s="36"/>
    </row>
    <row r="403" spans="1:23" s="23" customFormat="1" x14ac:dyDescent="0.55000000000000004">
      <c r="A403" s="25"/>
      <c r="E403" s="25"/>
      <c r="H403" s="36"/>
      <c r="I403" s="36"/>
      <c r="J403" s="36"/>
      <c r="K403" s="36"/>
      <c r="L403" s="36"/>
      <c r="M403" s="36"/>
      <c r="N403" s="36"/>
      <c r="O403" s="36"/>
      <c r="P403" s="36"/>
      <c r="Q403" s="36"/>
      <c r="R403" s="36"/>
      <c r="S403" s="36"/>
      <c r="T403" s="36"/>
      <c r="U403" s="36"/>
      <c r="V403" s="36"/>
      <c r="W403" s="36"/>
    </row>
    <row r="404" spans="1:23" s="23" customFormat="1" x14ac:dyDescent="0.55000000000000004">
      <c r="A404" s="25"/>
      <c r="E404" s="25"/>
      <c r="H404" s="36"/>
      <c r="I404" s="36"/>
      <c r="J404" s="36"/>
      <c r="K404" s="36"/>
      <c r="L404" s="36"/>
      <c r="M404" s="36"/>
      <c r="N404" s="36"/>
      <c r="O404" s="36"/>
      <c r="P404" s="36"/>
      <c r="Q404" s="36"/>
      <c r="R404" s="36"/>
      <c r="S404" s="36"/>
      <c r="T404" s="36"/>
      <c r="U404" s="36"/>
      <c r="V404" s="36"/>
      <c r="W404" s="36"/>
    </row>
    <row r="405" spans="1:23" s="23" customFormat="1" x14ac:dyDescent="0.55000000000000004">
      <c r="A405" s="25"/>
      <c r="E405" s="25"/>
      <c r="H405" s="36"/>
      <c r="I405" s="36"/>
      <c r="J405" s="36"/>
      <c r="K405" s="36"/>
      <c r="L405" s="36"/>
      <c r="M405" s="36"/>
      <c r="N405" s="36"/>
      <c r="O405" s="36"/>
      <c r="P405" s="36"/>
      <c r="Q405" s="36"/>
      <c r="R405" s="36"/>
      <c r="S405" s="36"/>
      <c r="T405" s="36"/>
      <c r="U405" s="36"/>
      <c r="V405" s="36"/>
      <c r="W405" s="36"/>
    </row>
    <row r="406" spans="1:23" s="23" customFormat="1" x14ac:dyDescent="0.55000000000000004">
      <c r="A406" s="25"/>
      <c r="E406" s="25"/>
      <c r="H406" s="36"/>
      <c r="I406" s="36"/>
      <c r="J406" s="36"/>
      <c r="K406" s="36"/>
      <c r="L406" s="36"/>
      <c r="M406" s="36"/>
      <c r="N406" s="36"/>
      <c r="O406" s="36"/>
      <c r="P406" s="36"/>
      <c r="Q406" s="36"/>
      <c r="R406" s="36"/>
      <c r="S406" s="36"/>
      <c r="T406" s="36"/>
      <c r="U406" s="36"/>
      <c r="V406" s="36"/>
      <c r="W406" s="36"/>
    </row>
    <row r="407" spans="1:23" s="23" customFormat="1" x14ac:dyDescent="0.55000000000000004">
      <c r="A407" s="25"/>
      <c r="E407" s="25"/>
      <c r="H407" s="36"/>
      <c r="I407" s="36"/>
      <c r="J407" s="36"/>
      <c r="K407" s="36"/>
      <c r="L407" s="36"/>
      <c r="M407" s="36"/>
      <c r="N407" s="36"/>
      <c r="O407" s="36"/>
      <c r="P407" s="36"/>
      <c r="Q407" s="36"/>
      <c r="R407" s="36"/>
      <c r="S407" s="36"/>
      <c r="T407" s="36"/>
      <c r="U407" s="36"/>
      <c r="V407" s="36"/>
      <c r="W407" s="36"/>
    </row>
    <row r="408" spans="1:23" s="23" customFormat="1" x14ac:dyDescent="0.55000000000000004">
      <c r="A408" s="25"/>
      <c r="E408" s="25"/>
      <c r="H408" s="36"/>
      <c r="I408" s="36"/>
      <c r="J408" s="36"/>
      <c r="K408" s="36"/>
      <c r="L408" s="36"/>
      <c r="M408" s="36"/>
      <c r="N408" s="36"/>
      <c r="O408" s="36"/>
      <c r="P408" s="36"/>
      <c r="Q408" s="36"/>
      <c r="R408" s="36"/>
      <c r="S408" s="36"/>
      <c r="T408" s="36"/>
      <c r="U408" s="36"/>
      <c r="V408" s="36"/>
      <c r="W408" s="36"/>
    </row>
    <row r="409" spans="1:23" s="23" customFormat="1" x14ac:dyDescent="0.55000000000000004">
      <c r="A409" s="25"/>
      <c r="E409" s="25"/>
      <c r="H409" s="36"/>
      <c r="I409" s="36"/>
      <c r="J409" s="36"/>
      <c r="K409" s="36"/>
      <c r="L409" s="36"/>
      <c r="M409" s="36"/>
      <c r="N409" s="36"/>
      <c r="O409" s="36"/>
      <c r="P409" s="36"/>
      <c r="Q409" s="36"/>
      <c r="R409" s="36"/>
      <c r="S409" s="36"/>
      <c r="T409" s="36"/>
      <c r="U409" s="36"/>
      <c r="V409" s="36"/>
      <c r="W409" s="36"/>
    </row>
    <row r="410" spans="1:23" s="23" customFormat="1" x14ac:dyDescent="0.55000000000000004">
      <c r="A410" s="25"/>
      <c r="E410" s="25"/>
      <c r="H410" s="36"/>
      <c r="I410" s="36"/>
      <c r="J410" s="36"/>
      <c r="K410" s="36"/>
      <c r="L410" s="36"/>
      <c r="M410" s="36"/>
      <c r="N410" s="36"/>
      <c r="O410" s="36"/>
      <c r="P410" s="36"/>
      <c r="Q410" s="36"/>
      <c r="R410" s="36"/>
      <c r="S410" s="36"/>
      <c r="T410" s="36"/>
      <c r="U410" s="36"/>
      <c r="V410" s="36"/>
      <c r="W410" s="36"/>
    </row>
    <row r="411" spans="1:23" s="23" customFormat="1" x14ac:dyDescent="0.55000000000000004">
      <c r="A411" s="25"/>
      <c r="E411" s="25"/>
      <c r="H411" s="36"/>
      <c r="I411" s="36"/>
      <c r="J411" s="36"/>
      <c r="K411" s="36"/>
      <c r="L411" s="36"/>
      <c r="M411" s="36"/>
      <c r="N411" s="36"/>
      <c r="O411" s="36"/>
      <c r="P411" s="36"/>
      <c r="Q411" s="36"/>
      <c r="R411" s="36"/>
      <c r="S411" s="36"/>
      <c r="T411" s="36"/>
      <c r="U411" s="36"/>
      <c r="V411" s="36"/>
      <c r="W411" s="36"/>
    </row>
    <row r="412" spans="1:23" s="23" customFormat="1" x14ac:dyDescent="0.55000000000000004">
      <c r="A412" s="25"/>
      <c r="E412" s="25"/>
      <c r="H412" s="36"/>
      <c r="I412" s="36"/>
      <c r="J412" s="36"/>
      <c r="K412" s="36"/>
      <c r="L412" s="36"/>
      <c r="M412" s="36"/>
      <c r="N412" s="36"/>
      <c r="O412" s="36"/>
      <c r="P412" s="36"/>
      <c r="Q412" s="36"/>
      <c r="R412" s="36"/>
      <c r="S412" s="36"/>
      <c r="T412" s="36"/>
      <c r="U412" s="36"/>
      <c r="V412" s="36"/>
      <c r="W412" s="36"/>
    </row>
    <row r="413" spans="1:23" s="23" customFormat="1" x14ac:dyDescent="0.55000000000000004">
      <c r="A413" s="25"/>
      <c r="E413" s="25"/>
      <c r="H413" s="36"/>
      <c r="I413" s="36"/>
      <c r="J413" s="36"/>
      <c r="K413" s="36"/>
      <c r="L413" s="36"/>
      <c r="M413" s="36"/>
      <c r="N413" s="36"/>
      <c r="O413" s="36"/>
      <c r="P413" s="36"/>
      <c r="Q413" s="36"/>
      <c r="R413" s="36"/>
      <c r="S413" s="36"/>
      <c r="T413" s="36"/>
      <c r="U413" s="36"/>
      <c r="V413" s="36"/>
      <c r="W413" s="36"/>
    </row>
    <row r="414" spans="1:23" s="23" customFormat="1" x14ac:dyDescent="0.55000000000000004">
      <c r="A414" s="25"/>
      <c r="E414" s="25"/>
      <c r="H414" s="36"/>
      <c r="I414" s="36"/>
      <c r="J414" s="36"/>
      <c r="K414" s="36"/>
      <c r="L414" s="36"/>
      <c r="M414" s="36"/>
      <c r="N414" s="36"/>
      <c r="O414" s="36"/>
      <c r="P414" s="36"/>
      <c r="Q414" s="36"/>
      <c r="R414" s="36"/>
      <c r="S414" s="36"/>
      <c r="T414" s="36"/>
      <c r="U414" s="36"/>
      <c r="V414" s="36"/>
      <c r="W414" s="36"/>
    </row>
    <row r="415" spans="1:23" s="23" customFormat="1" x14ac:dyDescent="0.55000000000000004">
      <c r="A415" s="25"/>
      <c r="E415" s="25"/>
      <c r="H415" s="36"/>
      <c r="I415" s="36"/>
      <c r="J415" s="36"/>
      <c r="K415" s="36"/>
      <c r="L415" s="36"/>
      <c r="M415" s="36"/>
      <c r="N415" s="36"/>
      <c r="O415" s="36"/>
      <c r="P415" s="36"/>
      <c r="Q415" s="36"/>
      <c r="R415" s="36"/>
      <c r="S415" s="36"/>
      <c r="T415" s="36"/>
      <c r="U415" s="36"/>
      <c r="V415" s="36"/>
      <c r="W415" s="36"/>
    </row>
    <row r="416" spans="1:23" s="23" customFormat="1" x14ac:dyDescent="0.55000000000000004">
      <c r="A416" s="25"/>
      <c r="E416" s="25"/>
      <c r="H416" s="36"/>
      <c r="I416" s="36"/>
      <c r="J416" s="36"/>
      <c r="K416" s="36"/>
      <c r="L416" s="36"/>
      <c r="M416" s="36"/>
      <c r="N416" s="36"/>
      <c r="O416" s="36"/>
      <c r="P416" s="36"/>
      <c r="Q416" s="36"/>
      <c r="R416" s="36"/>
      <c r="S416" s="36"/>
      <c r="T416" s="36"/>
      <c r="U416" s="36"/>
      <c r="V416" s="36"/>
      <c r="W416" s="36"/>
    </row>
    <row r="417" spans="1:23" s="23" customFormat="1" x14ac:dyDescent="0.55000000000000004">
      <c r="A417" s="25"/>
      <c r="E417" s="25"/>
      <c r="H417" s="36"/>
      <c r="I417" s="36"/>
      <c r="J417" s="36"/>
      <c r="K417" s="36"/>
      <c r="L417" s="36"/>
      <c r="M417" s="36"/>
      <c r="N417" s="36"/>
      <c r="O417" s="36"/>
      <c r="P417" s="36"/>
      <c r="Q417" s="36"/>
      <c r="R417" s="36"/>
      <c r="S417" s="36"/>
      <c r="T417" s="36"/>
      <c r="U417" s="36"/>
      <c r="V417" s="36"/>
      <c r="W417" s="36"/>
    </row>
    <row r="418" spans="1:23" s="23" customFormat="1" x14ac:dyDescent="0.55000000000000004">
      <c r="A418" s="25"/>
      <c r="E418" s="25"/>
      <c r="H418" s="36"/>
      <c r="I418" s="36"/>
      <c r="J418" s="36"/>
      <c r="K418" s="36"/>
      <c r="L418" s="36"/>
      <c r="M418" s="36"/>
      <c r="N418" s="36"/>
      <c r="O418" s="36"/>
      <c r="P418" s="36"/>
      <c r="Q418" s="36"/>
      <c r="R418" s="36"/>
      <c r="S418" s="36"/>
      <c r="T418" s="36"/>
      <c r="U418" s="36"/>
      <c r="V418" s="36"/>
      <c r="W418" s="36"/>
    </row>
    <row r="419" spans="1:23" s="23" customFormat="1" x14ac:dyDescent="0.55000000000000004">
      <c r="A419" s="25"/>
      <c r="E419" s="25"/>
      <c r="H419" s="36"/>
      <c r="I419" s="36"/>
      <c r="J419" s="36"/>
      <c r="K419" s="36"/>
      <c r="L419" s="36"/>
      <c r="M419" s="36"/>
      <c r="N419" s="36"/>
      <c r="O419" s="36"/>
      <c r="P419" s="36"/>
      <c r="Q419" s="36"/>
      <c r="R419" s="36"/>
      <c r="S419" s="36"/>
      <c r="T419" s="36"/>
      <c r="U419" s="36"/>
      <c r="V419" s="36"/>
      <c r="W419" s="36"/>
    </row>
    <row r="420" spans="1:23" s="23" customFormat="1" x14ac:dyDescent="0.55000000000000004">
      <c r="A420" s="25"/>
      <c r="E420" s="25"/>
      <c r="H420" s="36"/>
      <c r="I420" s="36"/>
      <c r="J420" s="36"/>
      <c r="K420" s="36"/>
      <c r="L420" s="36"/>
      <c r="M420" s="36"/>
      <c r="N420" s="36"/>
      <c r="O420" s="36"/>
      <c r="P420" s="36"/>
      <c r="Q420" s="36"/>
      <c r="R420" s="36"/>
      <c r="S420" s="36"/>
      <c r="T420" s="36"/>
      <c r="U420" s="36"/>
      <c r="V420" s="36"/>
      <c r="W420" s="36"/>
    </row>
    <row r="421" spans="1:23" s="23" customFormat="1" x14ac:dyDescent="0.55000000000000004">
      <c r="A421" s="25"/>
      <c r="E421" s="25"/>
      <c r="H421" s="36"/>
      <c r="I421" s="36"/>
      <c r="J421" s="36"/>
      <c r="K421" s="36"/>
      <c r="L421" s="36"/>
      <c r="M421" s="36"/>
      <c r="N421" s="36"/>
      <c r="O421" s="36"/>
      <c r="P421" s="36"/>
      <c r="Q421" s="36"/>
      <c r="R421" s="36"/>
      <c r="S421" s="36"/>
      <c r="T421" s="36"/>
      <c r="U421" s="36"/>
      <c r="V421" s="36"/>
      <c r="W421" s="36"/>
    </row>
    <row r="422" spans="1:23" s="23" customFormat="1" x14ac:dyDescent="0.55000000000000004">
      <c r="A422" s="25"/>
      <c r="E422" s="25"/>
      <c r="H422" s="36"/>
      <c r="I422" s="36"/>
      <c r="J422" s="36"/>
      <c r="K422" s="36"/>
      <c r="L422" s="36"/>
      <c r="M422" s="36"/>
      <c r="N422" s="36"/>
      <c r="O422" s="36"/>
      <c r="P422" s="36"/>
      <c r="Q422" s="36"/>
      <c r="R422" s="36"/>
      <c r="S422" s="36"/>
      <c r="T422" s="36"/>
      <c r="U422" s="36"/>
      <c r="V422" s="36"/>
      <c r="W422" s="36"/>
    </row>
    <row r="423" spans="1:23" s="23" customFormat="1" x14ac:dyDescent="0.55000000000000004">
      <c r="A423" s="25"/>
      <c r="E423" s="25"/>
      <c r="H423" s="36"/>
      <c r="I423" s="36"/>
      <c r="J423" s="36"/>
      <c r="K423" s="36"/>
      <c r="L423" s="36"/>
      <c r="M423" s="36"/>
      <c r="N423" s="36"/>
      <c r="O423" s="36"/>
      <c r="P423" s="36"/>
      <c r="Q423" s="36"/>
      <c r="R423" s="36"/>
      <c r="S423" s="36"/>
      <c r="T423" s="36"/>
      <c r="U423" s="36"/>
      <c r="V423" s="36"/>
      <c r="W423" s="36"/>
    </row>
    <row r="424" spans="1:23" s="23" customFormat="1" x14ac:dyDescent="0.55000000000000004">
      <c r="A424" s="25"/>
      <c r="E424" s="25"/>
      <c r="H424" s="36"/>
      <c r="I424" s="36"/>
      <c r="J424" s="36"/>
      <c r="K424" s="36"/>
      <c r="L424" s="36"/>
      <c r="M424" s="36"/>
      <c r="N424" s="36"/>
      <c r="O424" s="36"/>
      <c r="P424" s="36"/>
      <c r="Q424" s="36"/>
      <c r="R424" s="36"/>
      <c r="S424" s="36"/>
      <c r="T424" s="36"/>
      <c r="U424" s="36"/>
      <c r="V424" s="36"/>
      <c r="W424" s="36"/>
    </row>
    <row r="425" spans="1:23" s="23" customFormat="1" x14ac:dyDescent="0.55000000000000004">
      <c r="A425" s="25"/>
      <c r="E425" s="25"/>
      <c r="H425" s="36"/>
      <c r="I425" s="36"/>
      <c r="J425" s="36"/>
      <c r="K425" s="36"/>
      <c r="L425" s="36"/>
      <c r="M425" s="36"/>
      <c r="N425" s="36"/>
      <c r="O425" s="36"/>
      <c r="P425" s="36"/>
      <c r="Q425" s="36"/>
      <c r="R425" s="36"/>
      <c r="S425" s="36"/>
      <c r="T425" s="36"/>
      <c r="U425" s="36"/>
      <c r="V425" s="36"/>
      <c r="W425" s="36"/>
    </row>
    <row r="426" spans="1:23" s="23" customFormat="1" x14ac:dyDescent="0.55000000000000004">
      <c r="A426" s="25"/>
      <c r="E426" s="25"/>
      <c r="H426" s="36"/>
      <c r="I426" s="36"/>
      <c r="J426" s="36"/>
      <c r="K426" s="36"/>
      <c r="L426" s="36"/>
      <c r="M426" s="36"/>
      <c r="N426" s="36"/>
      <c r="O426" s="36"/>
      <c r="P426" s="36"/>
      <c r="Q426" s="36"/>
      <c r="R426" s="36"/>
      <c r="S426" s="36"/>
      <c r="T426" s="36"/>
      <c r="U426" s="36"/>
      <c r="V426" s="36"/>
      <c r="W426" s="36"/>
    </row>
    <row r="427" spans="1:23" s="23" customFormat="1" x14ac:dyDescent="0.55000000000000004">
      <c r="A427" s="25"/>
      <c r="E427" s="25"/>
      <c r="H427" s="36"/>
      <c r="I427" s="36"/>
      <c r="J427" s="36"/>
      <c r="K427" s="36"/>
      <c r="L427" s="36"/>
      <c r="M427" s="36"/>
      <c r="N427" s="36"/>
      <c r="O427" s="36"/>
      <c r="P427" s="36"/>
      <c r="Q427" s="36"/>
      <c r="R427" s="36"/>
      <c r="S427" s="36"/>
      <c r="T427" s="36"/>
      <c r="U427" s="36"/>
      <c r="V427" s="36"/>
      <c r="W427" s="36"/>
    </row>
    <row r="428" spans="1:23" s="23" customFormat="1" x14ac:dyDescent="0.55000000000000004">
      <c r="A428" s="25"/>
      <c r="E428" s="25"/>
      <c r="H428" s="36"/>
      <c r="I428" s="36"/>
      <c r="J428" s="36"/>
      <c r="K428" s="36"/>
      <c r="L428" s="36"/>
      <c r="M428" s="36"/>
      <c r="N428" s="36"/>
      <c r="O428" s="36"/>
      <c r="P428" s="36"/>
      <c r="Q428" s="36"/>
      <c r="R428" s="36"/>
      <c r="S428" s="36"/>
      <c r="T428" s="36"/>
      <c r="U428" s="36"/>
      <c r="V428" s="36"/>
      <c r="W428" s="36"/>
    </row>
    <row r="429" spans="1:23" s="23" customFormat="1" x14ac:dyDescent="0.55000000000000004">
      <c r="A429" s="25"/>
      <c r="E429" s="25"/>
      <c r="H429" s="36"/>
      <c r="I429" s="36"/>
      <c r="J429" s="36"/>
      <c r="K429" s="36"/>
      <c r="L429" s="36"/>
      <c r="M429" s="36"/>
      <c r="N429" s="36"/>
      <c r="O429" s="36"/>
      <c r="P429" s="36"/>
      <c r="Q429" s="36"/>
      <c r="R429" s="36"/>
      <c r="S429" s="36"/>
      <c r="T429" s="36"/>
      <c r="U429" s="36"/>
      <c r="V429" s="36"/>
      <c r="W429" s="36"/>
    </row>
    <row r="430" spans="1:23" s="23" customFormat="1" x14ac:dyDescent="0.55000000000000004">
      <c r="A430" s="25"/>
      <c r="E430" s="25"/>
      <c r="H430" s="36"/>
      <c r="I430" s="36"/>
      <c r="J430" s="36"/>
      <c r="K430" s="36"/>
      <c r="L430" s="36"/>
      <c r="M430" s="36"/>
      <c r="N430" s="36"/>
      <c r="O430" s="36"/>
      <c r="P430" s="36"/>
      <c r="Q430" s="36"/>
      <c r="R430" s="36"/>
      <c r="S430" s="36"/>
      <c r="T430" s="36"/>
      <c r="U430" s="36"/>
      <c r="V430" s="36"/>
      <c r="W430" s="36"/>
    </row>
    <row r="431" spans="1:23" s="23" customFormat="1" x14ac:dyDescent="0.55000000000000004">
      <c r="A431" s="25"/>
      <c r="E431" s="25"/>
      <c r="H431" s="36"/>
      <c r="I431" s="36"/>
      <c r="J431" s="36"/>
      <c r="K431" s="36"/>
      <c r="L431" s="36"/>
      <c r="M431" s="36"/>
      <c r="N431" s="36"/>
      <c r="O431" s="36"/>
      <c r="P431" s="36"/>
      <c r="Q431" s="36"/>
      <c r="R431" s="36"/>
      <c r="S431" s="36"/>
      <c r="T431" s="36"/>
      <c r="U431" s="36"/>
      <c r="V431" s="36"/>
      <c r="W431" s="36"/>
    </row>
    <row r="432" spans="1:23" s="23" customFormat="1" x14ac:dyDescent="0.55000000000000004">
      <c r="A432" s="25"/>
      <c r="E432" s="25"/>
      <c r="H432" s="36"/>
      <c r="I432" s="36"/>
      <c r="J432" s="36"/>
      <c r="K432" s="36"/>
      <c r="L432" s="36"/>
      <c r="M432" s="36"/>
      <c r="N432" s="36"/>
      <c r="O432" s="36"/>
      <c r="P432" s="36"/>
      <c r="Q432" s="36"/>
      <c r="R432" s="36"/>
      <c r="S432" s="36"/>
      <c r="T432" s="36"/>
      <c r="U432" s="36"/>
      <c r="V432" s="36"/>
      <c r="W432" s="36"/>
    </row>
    <row r="433" spans="1:23" s="23" customFormat="1" x14ac:dyDescent="0.55000000000000004">
      <c r="A433" s="25"/>
      <c r="E433" s="25"/>
      <c r="H433" s="36"/>
      <c r="I433" s="36"/>
      <c r="J433" s="36"/>
      <c r="K433" s="36"/>
      <c r="L433" s="36"/>
      <c r="M433" s="36"/>
      <c r="N433" s="36"/>
      <c r="O433" s="36"/>
      <c r="P433" s="36"/>
      <c r="Q433" s="36"/>
      <c r="R433" s="36"/>
      <c r="S433" s="36"/>
      <c r="T433" s="36"/>
      <c r="U433" s="36"/>
      <c r="V433" s="36"/>
      <c r="W433" s="36"/>
    </row>
    <row r="434" spans="1:23" s="23" customFormat="1" x14ac:dyDescent="0.55000000000000004">
      <c r="A434" s="25"/>
      <c r="E434" s="25"/>
      <c r="H434" s="36"/>
      <c r="I434" s="36"/>
      <c r="J434" s="36"/>
      <c r="K434" s="36"/>
      <c r="L434" s="36"/>
      <c r="M434" s="36"/>
      <c r="N434" s="36"/>
      <c r="O434" s="36"/>
      <c r="P434" s="36"/>
      <c r="Q434" s="36"/>
      <c r="R434" s="36"/>
      <c r="S434" s="36"/>
      <c r="T434" s="36"/>
      <c r="U434" s="36"/>
      <c r="V434" s="36"/>
      <c r="W434" s="36"/>
    </row>
    <row r="435" spans="1:23" s="23" customFormat="1" x14ac:dyDescent="0.55000000000000004">
      <c r="A435" s="25"/>
      <c r="E435" s="25"/>
      <c r="H435" s="36"/>
      <c r="I435" s="36"/>
      <c r="J435" s="36"/>
      <c r="K435" s="36"/>
      <c r="L435" s="36"/>
      <c r="M435" s="36"/>
      <c r="N435" s="36"/>
      <c r="O435" s="36"/>
      <c r="P435" s="36"/>
      <c r="Q435" s="36"/>
      <c r="R435" s="36"/>
      <c r="S435" s="36"/>
      <c r="T435" s="36"/>
      <c r="U435" s="36"/>
      <c r="V435" s="36"/>
      <c r="W435" s="36"/>
    </row>
    <row r="436" spans="1:23" s="23" customFormat="1" x14ac:dyDescent="0.55000000000000004">
      <c r="A436" s="25"/>
      <c r="E436" s="25"/>
      <c r="H436" s="36"/>
      <c r="I436" s="36"/>
      <c r="J436" s="36"/>
      <c r="K436" s="36"/>
      <c r="L436" s="36"/>
      <c r="M436" s="36"/>
      <c r="N436" s="36"/>
      <c r="O436" s="36"/>
      <c r="P436" s="36"/>
      <c r="Q436" s="36"/>
      <c r="R436" s="36"/>
      <c r="S436" s="36"/>
      <c r="T436" s="36"/>
      <c r="U436" s="36"/>
      <c r="V436" s="36"/>
      <c r="W436" s="36"/>
    </row>
    <row r="437" spans="1:23" s="23" customFormat="1" x14ac:dyDescent="0.55000000000000004">
      <c r="A437" s="25"/>
      <c r="E437" s="25"/>
      <c r="H437" s="36"/>
      <c r="I437" s="36"/>
      <c r="J437" s="36"/>
      <c r="K437" s="36"/>
      <c r="L437" s="36"/>
      <c r="M437" s="36"/>
      <c r="N437" s="36"/>
      <c r="O437" s="36"/>
      <c r="P437" s="36"/>
      <c r="Q437" s="36"/>
      <c r="R437" s="36"/>
      <c r="S437" s="36"/>
      <c r="T437" s="36"/>
      <c r="U437" s="36"/>
      <c r="V437" s="36"/>
      <c r="W437" s="36"/>
    </row>
    <row r="438" spans="1:23" s="23" customFormat="1" x14ac:dyDescent="0.55000000000000004">
      <c r="A438" s="25"/>
      <c r="E438" s="25"/>
      <c r="H438" s="36"/>
      <c r="I438" s="36"/>
      <c r="J438" s="36"/>
      <c r="K438" s="36"/>
      <c r="L438" s="36"/>
      <c r="M438" s="36"/>
      <c r="N438" s="36"/>
      <c r="O438" s="36"/>
      <c r="P438" s="36"/>
      <c r="Q438" s="36"/>
      <c r="R438" s="36"/>
      <c r="S438" s="36"/>
      <c r="T438" s="36"/>
      <c r="U438" s="36"/>
      <c r="V438" s="36"/>
      <c r="W438" s="36"/>
    </row>
    <row r="439" spans="1:23" s="23" customFormat="1" x14ac:dyDescent="0.55000000000000004">
      <c r="A439" s="25"/>
      <c r="E439" s="25"/>
      <c r="H439" s="36"/>
      <c r="I439" s="36"/>
      <c r="J439" s="36"/>
      <c r="K439" s="36"/>
      <c r="L439" s="36"/>
      <c r="M439" s="36"/>
      <c r="N439" s="36"/>
      <c r="O439" s="36"/>
      <c r="P439" s="36"/>
      <c r="Q439" s="36"/>
      <c r="R439" s="36"/>
      <c r="S439" s="36"/>
      <c r="T439" s="36"/>
      <c r="U439" s="36"/>
      <c r="V439" s="36"/>
      <c r="W439" s="36"/>
    </row>
    <row r="440" spans="1:23" s="23" customFormat="1" x14ac:dyDescent="0.55000000000000004">
      <c r="A440" s="25"/>
      <c r="E440" s="25"/>
      <c r="H440" s="36"/>
      <c r="I440" s="36"/>
      <c r="J440" s="36"/>
      <c r="K440" s="36"/>
      <c r="L440" s="36"/>
      <c r="M440" s="36"/>
      <c r="N440" s="36"/>
      <c r="O440" s="36"/>
      <c r="P440" s="36"/>
      <c r="Q440" s="36"/>
      <c r="R440" s="36"/>
      <c r="S440" s="36"/>
      <c r="T440" s="36"/>
      <c r="U440" s="36"/>
      <c r="V440" s="36"/>
      <c r="W440" s="36"/>
    </row>
    <row r="441" spans="1:23" s="23" customFormat="1" x14ac:dyDescent="0.55000000000000004">
      <c r="A441" s="25"/>
      <c r="E441" s="25"/>
      <c r="H441" s="36"/>
      <c r="I441" s="36"/>
      <c r="J441" s="36"/>
      <c r="K441" s="36"/>
      <c r="L441" s="36"/>
      <c r="M441" s="36"/>
      <c r="N441" s="36"/>
      <c r="O441" s="36"/>
      <c r="P441" s="36"/>
      <c r="Q441" s="36"/>
      <c r="R441" s="36"/>
      <c r="S441" s="36"/>
      <c r="T441" s="36"/>
      <c r="U441" s="36"/>
      <c r="V441" s="36"/>
      <c r="W441" s="36"/>
    </row>
    <row r="442" spans="1:23" s="23" customFormat="1" x14ac:dyDescent="0.55000000000000004">
      <c r="A442" s="25"/>
      <c r="E442" s="25"/>
      <c r="H442" s="36"/>
      <c r="I442" s="36"/>
      <c r="J442" s="36"/>
      <c r="K442" s="36"/>
      <c r="L442" s="36"/>
      <c r="M442" s="36"/>
      <c r="N442" s="36"/>
      <c r="O442" s="36"/>
      <c r="P442" s="36"/>
      <c r="Q442" s="36"/>
      <c r="R442" s="36"/>
      <c r="S442" s="36"/>
      <c r="T442" s="36"/>
      <c r="U442" s="36"/>
      <c r="V442" s="36"/>
      <c r="W442" s="36"/>
    </row>
    <row r="443" spans="1:23" s="23" customFormat="1" x14ac:dyDescent="0.55000000000000004">
      <c r="A443" s="25"/>
      <c r="E443" s="25"/>
      <c r="H443" s="36"/>
      <c r="I443" s="36"/>
      <c r="J443" s="36"/>
      <c r="K443" s="36"/>
      <c r="L443" s="36"/>
      <c r="M443" s="36"/>
      <c r="N443" s="36"/>
      <c r="O443" s="36"/>
      <c r="P443" s="36"/>
      <c r="Q443" s="36"/>
      <c r="R443" s="36"/>
      <c r="S443" s="36"/>
      <c r="T443" s="36"/>
      <c r="U443" s="36"/>
      <c r="V443" s="36"/>
      <c r="W443" s="36"/>
    </row>
    <row r="444" spans="1:23" s="23" customFormat="1" x14ac:dyDescent="0.55000000000000004">
      <c r="A444" s="25"/>
      <c r="E444" s="25"/>
      <c r="H444" s="36"/>
      <c r="I444" s="36"/>
      <c r="J444" s="36"/>
      <c r="K444" s="36"/>
      <c r="L444" s="36"/>
      <c r="M444" s="36"/>
      <c r="N444" s="36"/>
      <c r="O444" s="36"/>
      <c r="P444" s="36"/>
      <c r="Q444" s="36"/>
      <c r="R444" s="36"/>
      <c r="S444" s="36"/>
      <c r="T444" s="36"/>
      <c r="U444" s="36"/>
      <c r="V444" s="36"/>
      <c r="W444" s="36"/>
    </row>
    <row r="445" spans="1:23" s="23" customFormat="1" x14ac:dyDescent="0.55000000000000004">
      <c r="A445" s="25"/>
      <c r="E445" s="25"/>
      <c r="H445" s="36"/>
      <c r="I445" s="36"/>
      <c r="J445" s="36"/>
      <c r="K445" s="36"/>
      <c r="L445" s="36"/>
      <c r="M445" s="36"/>
      <c r="N445" s="36"/>
      <c r="O445" s="36"/>
      <c r="P445" s="36"/>
      <c r="Q445" s="36"/>
      <c r="R445" s="36"/>
      <c r="S445" s="36"/>
      <c r="T445" s="36"/>
      <c r="U445" s="36"/>
      <c r="V445" s="36"/>
      <c r="W445" s="36"/>
    </row>
    <row r="446" spans="1:23" s="23" customFormat="1" x14ac:dyDescent="0.55000000000000004">
      <c r="A446" s="25"/>
      <c r="E446" s="25"/>
      <c r="H446" s="36"/>
      <c r="I446" s="36"/>
      <c r="J446" s="36"/>
      <c r="K446" s="36"/>
      <c r="L446" s="36"/>
      <c r="M446" s="36"/>
      <c r="N446" s="36"/>
      <c r="O446" s="36"/>
      <c r="P446" s="36"/>
      <c r="Q446" s="36"/>
      <c r="R446" s="36"/>
      <c r="S446" s="36"/>
      <c r="T446" s="36"/>
      <c r="U446" s="36"/>
      <c r="V446" s="36"/>
      <c r="W446" s="36"/>
    </row>
    <row r="447" spans="1:23" s="23" customFormat="1" x14ac:dyDescent="0.55000000000000004">
      <c r="A447" s="25"/>
      <c r="E447" s="25"/>
      <c r="H447" s="36"/>
      <c r="I447" s="36"/>
      <c r="J447" s="36"/>
      <c r="K447" s="36"/>
      <c r="L447" s="36"/>
      <c r="M447" s="36"/>
      <c r="N447" s="36"/>
      <c r="O447" s="36"/>
      <c r="P447" s="36"/>
      <c r="Q447" s="36"/>
      <c r="R447" s="36"/>
      <c r="S447" s="36"/>
      <c r="T447" s="36"/>
      <c r="U447" s="36"/>
      <c r="V447" s="36"/>
      <c r="W447" s="36"/>
    </row>
    <row r="448" spans="1:23" s="23" customFormat="1" x14ac:dyDescent="0.55000000000000004">
      <c r="A448" s="25"/>
      <c r="E448" s="25"/>
      <c r="H448" s="36"/>
      <c r="I448" s="36"/>
      <c r="J448" s="36"/>
      <c r="K448" s="36"/>
      <c r="L448" s="36"/>
      <c r="M448" s="36"/>
      <c r="N448" s="36"/>
      <c r="O448" s="36"/>
      <c r="P448" s="36"/>
      <c r="Q448" s="36"/>
      <c r="R448" s="36"/>
      <c r="S448" s="36"/>
      <c r="T448" s="36"/>
      <c r="U448" s="36"/>
      <c r="V448" s="36"/>
      <c r="W448" s="36"/>
    </row>
    <row r="449" spans="1:23" s="23" customFormat="1" x14ac:dyDescent="0.55000000000000004">
      <c r="A449" s="25"/>
      <c r="E449" s="25"/>
      <c r="H449" s="36"/>
      <c r="I449" s="36"/>
      <c r="J449" s="36"/>
      <c r="K449" s="36"/>
      <c r="L449" s="36"/>
      <c r="M449" s="36"/>
      <c r="N449" s="36"/>
      <c r="O449" s="36"/>
      <c r="P449" s="36"/>
      <c r="Q449" s="36"/>
      <c r="R449" s="36"/>
      <c r="S449" s="36"/>
      <c r="T449" s="36"/>
      <c r="U449" s="36"/>
      <c r="V449" s="36"/>
      <c r="W449" s="36"/>
    </row>
    <row r="450" spans="1:23" s="23" customFormat="1" x14ac:dyDescent="0.55000000000000004">
      <c r="A450" s="25"/>
      <c r="E450" s="25"/>
      <c r="H450" s="36"/>
      <c r="I450" s="36"/>
      <c r="J450" s="36"/>
      <c r="K450" s="36"/>
      <c r="L450" s="36"/>
      <c r="M450" s="36"/>
      <c r="N450" s="36"/>
      <c r="O450" s="36"/>
      <c r="P450" s="36"/>
      <c r="Q450" s="36"/>
      <c r="R450" s="36"/>
      <c r="S450" s="36"/>
      <c r="T450" s="36"/>
      <c r="U450" s="36"/>
      <c r="V450" s="36"/>
      <c r="W450" s="36"/>
    </row>
    <row r="451" spans="1:23" s="23" customFormat="1" x14ac:dyDescent="0.55000000000000004">
      <c r="A451" s="25"/>
      <c r="E451" s="25"/>
      <c r="H451" s="36"/>
      <c r="I451" s="36"/>
      <c r="J451" s="36"/>
      <c r="K451" s="36"/>
      <c r="L451" s="36"/>
      <c r="M451" s="36"/>
      <c r="N451" s="36"/>
      <c r="O451" s="36"/>
      <c r="P451" s="36"/>
      <c r="Q451" s="36"/>
      <c r="R451" s="36"/>
      <c r="S451" s="36"/>
      <c r="T451" s="36"/>
      <c r="U451" s="36"/>
      <c r="V451" s="36"/>
      <c r="W451" s="36"/>
    </row>
    <row r="452" spans="1:23" s="23" customFormat="1" x14ac:dyDescent="0.55000000000000004">
      <c r="A452" s="25"/>
      <c r="E452" s="25"/>
      <c r="H452" s="36"/>
      <c r="I452" s="36"/>
      <c r="J452" s="36"/>
      <c r="K452" s="36"/>
      <c r="L452" s="36"/>
      <c r="M452" s="36"/>
      <c r="N452" s="36"/>
      <c r="O452" s="36"/>
      <c r="P452" s="36"/>
      <c r="Q452" s="36"/>
      <c r="R452" s="36"/>
      <c r="S452" s="36"/>
      <c r="T452" s="36"/>
      <c r="U452" s="36"/>
      <c r="V452" s="36"/>
      <c r="W452" s="36"/>
    </row>
    <row r="453" spans="1:23" s="23" customFormat="1" x14ac:dyDescent="0.55000000000000004">
      <c r="A453" s="25"/>
      <c r="E453" s="25"/>
      <c r="H453" s="36"/>
      <c r="I453" s="36"/>
      <c r="J453" s="36"/>
      <c r="K453" s="36"/>
      <c r="L453" s="36"/>
      <c r="M453" s="36"/>
      <c r="N453" s="36"/>
      <c r="O453" s="36"/>
      <c r="P453" s="36"/>
      <c r="Q453" s="36"/>
      <c r="R453" s="36"/>
      <c r="S453" s="36"/>
      <c r="T453" s="36"/>
      <c r="U453" s="36"/>
      <c r="V453" s="36"/>
      <c r="W453" s="36"/>
    </row>
    <row r="454" spans="1:23" s="23" customFormat="1" x14ac:dyDescent="0.55000000000000004">
      <c r="A454" s="25"/>
      <c r="E454" s="25"/>
      <c r="H454" s="36"/>
      <c r="I454" s="36"/>
      <c r="J454" s="36"/>
      <c r="K454" s="36"/>
      <c r="L454" s="36"/>
      <c r="M454" s="36"/>
      <c r="N454" s="36"/>
      <c r="O454" s="36"/>
      <c r="P454" s="36"/>
      <c r="Q454" s="36"/>
      <c r="R454" s="36"/>
      <c r="S454" s="36"/>
      <c r="T454" s="36"/>
      <c r="U454" s="36"/>
      <c r="V454" s="36"/>
      <c r="W454" s="36"/>
    </row>
    <row r="455" spans="1:23" s="23" customFormat="1" x14ac:dyDescent="0.55000000000000004">
      <c r="A455" s="25"/>
      <c r="E455" s="25"/>
      <c r="H455" s="36"/>
      <c r="I455" s="36"/>
      <c r="J455" s="36"/>
      <c r="K455" s="36"/>
      <c r="L455" s="36"/>
      <c r="M455" s="36"/>
      <c r="N455" s="36"/>
      <c r="O455" s="36"/>
      <c r="P455" s="36"/>
      <c r="Q455" s="36"/>
      <c r="R455" s="36"/>
      <c r="S455" s="36"/>
      <c r="T455" s="36"/>
      <c r="U455" s="36"/>
      <c r="V455" s="36"/>
      <c r="W455" s="36"/>
    </row>
    <row r="456" spans="1:23" s="23" customFormat="1" x14ac:dyDescent="0.55000000000000004">
      <c r="A456" s="25"/>
      <c r="E456" s="25"/>
      <c r="H456" s="36"/>
      <c r="I456" s="36"/>
      <c r="J456" s="36"/>
      <c r="K456" s="36"/>
      <c r="L456" s="36"/>
      <c r="M456" s="36"/>
      <c r="N456" s="36"/>
      <c r="O456" s="36"/>
      <c r="P456" s="36"/>
      <c r="Q456" s="36"/>
      <c r="R456" s="36"/>
      <c r="S456" s="36"/>
      <c r="T456" s="36"/>
      <c r="U456" s="36"/>
      <c r="V456" s="36"/>
      <c r="W456" s="36"/>
    </row>
    <row r="457" spans="1:23" s="23" customFormat="1" x14ac:dyDescent="0.55000000000000004">
      <c r="A457" s="25"/>
      <c r="E457" s="25"/>
      <c r="H457" s="36"/>
      <c r="I457" s="36"/>
      <c r="J457" s="36"/>
      <c r="K457" s="36"/>
      <c r="L457" s="36"/>
      <c r="M457" s="36"/>
      <c r="N457" s="36"/>
      <c r="O457" s="36"/>
      <c r="P457" s="36"/>
      <c r="Q457" s="36"/>
      <c r="R457" s="36"/>
      <c r="S457" s="36"/>
      <c r="T457" s="36"/>
      <c r="U457" s="36"/>
      <c r="V457" s="36"/>
      <c r="W457" s="36"/>
    </row>
    <row r="458" spans="1:23" s="23" customFormat="1" x14ac:dyDescent="0.55000000000000004">
      <c r="A458" s="25"/>
      <c r="E458" s="25"/>
      <c r="H458" s="36"/>
      <c r="I458" s="36"/>
      <c r="J458" s="36"/>
      <c r="K458" s="36"/>
      <c r="L458" s="36"/>
      <c r="M458" s="36"/>
      <c r="N458" s="36"/>
      <c r="O458" s="36"/>
      <c r="P458" s="36"/>
      <c r="Q458" s="36"/>
      <c r="R458" s="36"/>
      <c r="S458" s="36"/>
      <c r="T458" s="36"/>
      <c r="U458" s="36"/>
      <c r="V458" s="36"/>
      <c r="W458" s="36"/>
    </row>
    <row r="459" spans="1:23" s="23" customFormat="1" x14ac:dyDescent="0.55000000000000004">
      <c r="A459" s="25"/>
      <c r="E459" s="25"/>
      <c r="H459" s="36"/>
      <c r="I459" s="36"/>
      <c r="J459" s="36"/>
      <c r="K459" s="36"/>
      <c r="L459" s="36"/>
      <c r="M459" s="36"/>
      <c r="N459" s="36"/>
      <c r="O459" s="36"/>
      <c r="P459" s="36"/>
      <c r="Q459" s="36"/>
      <c r="R459" s="36"/>
      <c r="S459" s="36"/>
      <c r="T459" s="36"/>
      <c r="U459" s="36"/>
      <c r="V459" s="36"/>
      <c r="W459" s="36"/>
    </row>
    <row r="460" spans="1:23" s="23" customFormat="1" x14ac:dyDescent="0.55000000000000004">
      <c r="A460" s="25"/>
      <c r="E460" s="25"/>
      <c r="H460" s="36"/>
      <c r="I460" s="36"/>
      <c r="J460" s="36"/>
      <c r="K460" s="36"/>
      <c r="L460" s="36"/>
      <c r="M460" s="36"/>
      <c r="N460" s="36"/>
      <c r="O460" s="36"/>
      <c r="P460" s="36"/>
      <c r="Q460" s="36"/>
      <c r="R460" s="36"/>
      <c r="S460" s="36"/>
      <c r="T460" s="36"/>
      <c r="U460" s="36"/>
      <c r="V460" s="36"/>
      <c r="W460" s="36"/>
    </row>
    <row r="461" spans="1:23" s="23" customFormat="1" x14ac:dyDescent="0.55000000000000004">
      <c r="A461" s="25"/>
      <c r="E461" s="25"/>
      <c r="H461" s="36"/>
      <c r="I461" s="36"/>
      <c r="J461" s="36"/>
      <c r="K461" s="36"/>
      <c r="L461" s="36"/>
      <c r="M461" s="36"/>
      <c r="N461" s="36"/>
      <c r="O461" s="36"/>
      <c r="P461" s="36"/>
      <c r="Q461" s="36"/>
      <c r="R461" s="36"/>
      <c r="S461" s="36"/>
      <c r="T461" s="36"/>
      <c r="U461" s="36"/>
      <c r="V461" s="36"/>
      <c r="W461" s="36"/>
    </row>
    <row r="462" spans="1:23" s="23" customFormat="1" x14ac:dyDescent="0.55000000000000004">
      <c r="A462" s="25"/>
      <c r="E462" s="25"/>
      <c r="H462" s="36"/>
      <c r="I462" s="36"/>
      <c r="J462" s="36"/>
      <c r="K462" s="36"/>
      <c r="L462" s="36"/>
      <c r="M462" s="36"/>
      <c r="N462" s="36"/>
      <c r="O462" s="36"/>
      <c r="P462" s="36"/>
      <c r="Q462" s="36"/>
      <c r="R462" s="36"/>
      <c r="S462" s="36"/>
      <c r="T462" s="36"/>
      <c r="U462" s="36"/>
      <c r="V462" s="36"/>
      <c r="W462" s="36"/>
    </row>
    <row r="463" spans="1:23" s="23" customFormat="1" x14ac:dyDescent="0.55000000000000004">
      <c r="A463" s="25"/>
      <c r="E463" s="25"/>
      <c r="H463" s="36"/>
      <c r="I463" s="36"/>
      <c r="J463" s="36"/>
      <c r="K463" s="36"/>
      <c r="L463" s="36"/>
      <c r="M463" s="36"/>
      <c r="N463" s="36"/>
      <c r="O463" s="36"/>
      <c r="P463" s="36"/>
      <c r="Q463" s="36"/>
      <c r="R463" s="36"/>
      <c r="S463" s="36"/>
      <c r="T463" s="36"/>
      <c r="U463" s="36"/>
      <c r="V463" s="36"/>
      <c r="W463" s="36"/>
    </row>
    <row r="464" spans="1:23" s="23" customFormat="1" x14ac:dyDescent="0.55000000000000004">
      <c r="A464" s="25"/>
      <c r="E464" s="25"/>
      <c r="H464" s="36"/>
      <c r="I464" s="36"/>
      <c r="J464" s="36"/>
      <c r="K464" s="36"/>
      <c r="L464" s="36"/>
      <c r="M464" s="36"/>
      <c r="N464" s="36"/>
      <c r="O464" s="36"/>
      <c r="P464" s="36"/>
      <c r="Q464" s="36"/>
      <c r="R464" s="36"/>
      <c r="S464" s="36"/>
      <c r="T464" s="36"/>
      <c r="U464" s="36"/>
      <c r="V464" s="36"/>
      <c r="W464" s="36"/>
    </row>
    <row r="465" spans="1:23" s="23" customFormat="1" x14ac:dyDescent="0.55000000000000004">
      <c r="A465" s="25"/>
      <c r="E465" s="25"/>
      <c r="H465" s="36"/>
      <c r="I465" s="36"/>
      <c r="J465" s="36"/>
      <c r="K465" s="36"/>
      <c r="L465" s="36"/>
      <c r="M465" s="36"/>
      <c r="N465" s="36"/>
      <c r="O465" s="36"/>
      <c r="P465" s="36"/>
      <c r="Q465" s="36"/>
      <c r="R465" s="36"/>
      <c r="S465" s="36"/>
      <c r="T465" s="36"/>
      <c r="U465" s="36"/>
      <c r="V465" s="36"/>
      <c r="W465" s="36"/>
    </row>
    <row r="466" spans="1:23" s="23" customFormat="1" x14ac:dyDescent="0.55000000000000004">
      <c r="A466" s="25"/>
      <c r="E466" s="25"/>
      <c r="H466" s="36"/>
      <c r="I466" s="36"/>
      <c r="J466" s="36"/>
      <c r="K466" s="36"/>
      <c r="L466" s="36"/>
      <c r="M466" s="36"/>
      <c r="N466" s="36"/>
      <c r="O466" s="36"/>
      <c r="P466" s="36"/>
      <c r="Q466" s="36"/>
      <c r="R466" s="36"/>
      <c r="S466" s="36"/>
      <c r="T466" s="36"/>
      <c r="U466" s="36"/>
      <c r="V466" s="36"/>
      <c r="W466" s="36"/>
    </row>
    <row r="467" spans="1:23" s="23" customFormat="1" x14ac:dyDescent="0.55000000000000004">
      <c r="A467" s="25"/>
      <c r="E467" s="25"/>
      <c r="H467" s="36"/>
      <c r="I467" s="36"/>
      <c r="J467" s="36"/>
      <c r="K467" s="36"/>
      <c r="L467" s="36"/>
      <c r="M467" s="36"/>
      <c r="N467" s="36"/>
      <c r="O467" s="36"/>
      <c r="P467" s="36"/>
      <c r="Q467" s="36"/>
      <c r="R467" s="36"/>
      <c r="S467" s="36"/>
      <c r="T467" s="36"/>
      <c r="U467" s="36"/>
      <c r="V467" s="36"/>
      <c r="W467" s="36"/>
    </row>
    <row r="468" spans="1:23" s="23" customFormat="1" x14ac:dyDescent="0.55000000000000004">
      <c r="A468" s="25"/>
      <c r="E468" s="25"/>
      <c r="H468" s="36"/>
      <c r="I468" s="36"/>
      <c r="J468" s="36"/>
      <c r="K468" s="36"/>
      <c r="L468" s="36"/>
      <c r="M468" s="36"/>
      <c r="N468" s="36"/>
      <c r="O468" s="36"/>
      <c r="P468" s="36"/>
      <c r="Q468" s="36"/>
      <c r="R468" s="36"/>
      <c r="S468" s="36"/>
      <c r="T468" s="36"/>
      <c r="U468" s="36"/>
      <c r="V468" s="36"/>
      <c r="W468" s="36"/>
    </row>
    <row r="469" spans="1:23" s="23" customFormat="1" x14ac:dyDescent="0.55000000000000004">
      <c r="A469" s="25"/>
      <c r="E469" s="25"/>
      <c r="H469" s="36"/>
      <c r="I469" s="36"/>
      <c r="J469" s="36"/>
      <c r="K469" s="36"/>
      <c r="L469" s="36"/>
      <c r="M469" s="36"/>
      <c r="N469" s="36"/>
      <c r="O469" s="36"/>
      <c r="P469" s="36"/>
      <c r="Q469" s="36"/>
      <c r="R469" s="36"/>
      <c r="S469" s="36"/>
      <c r="T469" s="36"/>
      <c r="U469" s="36"/>
      <c r="V469" s="36"/>
      <c r="W469" s="36"/>
    </row>
    <row r="470" spans="1:23" s="23" customFormat="1" x14ac:dyDescent="0.55000000000000004">
      <c r="A470" s="25"/>
      <c r="E470" s="25"/>
      <c r="H470" s="36"/>
      <c r="I470" s="36"/>
      <c r="J470" s="36"/>
      <c r="K470" s="36"/>
      <c r="L470" s="36"/>
      <c r="M470" s="36"/>
      <c r="N470" s="36"/>
      <c r="O470" s="36"/>
      <c r="P470" s="36"/>
      <c r="Q470" s="36"/>
      <c r="R470" s="36"/>
      <c r="S470" s="36"/>
      <c r="T470" s="36"/>
      <c r="U470" s="36"/>
      <c r="V470" s="36"/>
      <c r="W470" s="36"/>
    </row>
    <row r="471" spans="1:23" s="23" customFormat="1" x14ac:dyDescent="0.55000000000000004">
      <c r="A471" s="25"/>
      <c r="E471" s="25"/>
      <c r="H471" s="36"/>
      <c r="I471" s="36"/>
      <c r="J471" s="36"/>
      <c r="K471" s="36"/>
      <c r="L471" s="36"/>
      <c r="M471" s="36"/>
      <c r="N471" s="36"/>
      <c r="O471" s="36"/>
      <c r="P471" s="36"/>
      <c r="Q471" s="36"/>
      <c r="R471" s="36"/>
      <c r="S471" s="36"/>
      <c r="T471" s="36"/>
      <c r="U471" s="36"/>
      <c r="V471" s="36"/>
      <c r="W471" s="36"/>
    </row>
    <row r="472" spans="1:23" s="23" customFormat="1" x14ac:dyDescent="0.55000000000000004">
      <c r="A472" s="25"/>
      <c r="E472" s="25"/>
      <c r="H472" s="36"/>
      <c r="I472" s="36"/>
      <c r="J472" s="36"/>
      <c r="K472" s="36"/>
      <c r="L472" s="36"/>
      <c r="M472" s="36"/>
      <c r="N472" s="36"/>
      <c r="O472" s="36"/>
      <c r="P472" s="36"/>
      <c r="Q472" s="36"/>
      <c r="R472" s="36"/>
      <c r="S472" s="36"/>
      <c r="T472" s="36"/>
      <c r="U472" s="36"/>
      <c r="V472" s="36"/>
      <c r="W472" s="36"/>
    </row>
    <row r="473" spans="1:23" s="23" customFormat="1" x14ac:dyDescent="0.55000000000000004">
      <c r="A473" s="25"/>
      <c r="E473" s="25"/>
      <c r="H473" s="36"/>
      <c r="I473" s="36"/>
      <c r="J473" s="36"/>
      <c r="K473" s="36"/>
      <c r="L473" s="36"/>
      <c r="M473" s="36"/>
      <c r="N473" s="36"/>
      <c r="O473" s="36"/>
      <c r="P473" s="36"/>
      <c r="Q473" s="36"/>
      <c r="R473" s="36"/>
      <c r="S473" s="36"/>
      <c r="T473" s="36"/>
      <c r="U473" s="36"/>
      <c r="V473" s="36"/>
      <c r="W473" s="36"/>
    </row>
    <row r="474" spans="1:23" s="23" customFormat="1" x14ac:dyDescent="0.55000000000000004">
      <c r="A474" s="25"/>
      <c r="E474" s="25"/>
      <c r="H474" s="36"/>
      <c r="I474" s="36"/>
      <c r="J474" s="36"/>
      <c r="K474" s="36"/>
      <c r="L474" s="36"/>
      <c r="M474" s="36"/>
      <c r="N474" s="36"/>
      <c r="O474" s="36"/>
      <c r="P474" s="36"/>
      <c r="Q474" s="36"/>
      <c r="R474" s="36"/>
      <c r="S474" s="36"/>
      <c r="T474" s="36"/>
      <c r="U474" s="36"/>
      <c r="V474" s="36"/>
      <c r="W474" s="36"/>
    </row>
    <row r="475" spans="1:23" s="23" customFormat="1" x14ac:dyDescent="0.55000000000000004">
      <c r="A475" s="25"/>
      <c r="E475" s="25"/>
      <c r="H475" s="36"/>
      <c r="I475" s="36"/>
      <c r="J475" s="36"/>
      <c r="K475" s="36"/>
      <c r="L475" s="36"/>
      <c r="M475" s="36"/>
      <c r="N475" s="36"/>
      <c r="O475" s="36"/>
      <c r="P475" s="36"/>
      <c r="Q475" s="36"/>
      <c r="R475" s="36"/>
      <c r="S475" s="36"/>
      <c r="T475" s="36"/>
      <c r="U475" s="36"/>
      <c r="V475" s="36"/>
      <c r="W475" s="36"/>
    </row>
    <row r="476" spans="1:23" s="23" customFormat="1" x14ac:dyDescent="0.55000000000000004">
      <c r="A476" s="25"/>
      <c r="E476" s="25"/>
      <c r="H476" s="36"/>
      <c r="I476" s="36"/>
      <c r="J476" s="36"/>
      <c r="K476" s="36"/>
      <c r="L476" s="36"/>
      <c r="M476" s="36"/>
      <c r="N476" s="36"/>
      <c r="O476" s="36"/>
      <c r="P476" s="36"/>
      <c r="Q476" s="36"/>
      <c r="R476" s="36"/>
      <c r="S476" s="36"/>
      <c r="T476" s="36"/>
      <c r="U476" s="36"/>
      <c r="V476" s="36"/>
      <c r="W476" s="36"/>
    </row>
    <row r="477" spans="1:23" s="23" customFormat="1" x14ac:dyDescent="0.55000000000000004">
      <c r="A477" s="25"/>
      <c r="E477" s="25"/>
      <c r="H477" s="36"/>
      <c r="I477" s="36"/>
      <c r="J477" s="36"/>
      <c r="K477" s="36"/>
      <c r="L477" s="36"/>
      <c r="M477" s="36"/>
      <c r="N477" s="36"/>
      <c r="O477" s="36"/>
      <c r="P477" s="36"/>
      <c r="Q477" s="36"/>
      <c r="R477" s="36"/>
      <c r="S477" s="36"/>
      <c r="T477" s="36"/>
      <c r="U477" s="36"/>
      <c r="V477" s="36"/>
      <c r="W477" s="36"/>
    </row>
    <row r="478" spans="1:23" s="23" customFormat="1" x14ac:dyDescent="0.55000000000000004">
      <c r="A478" s="25"/>
      <c r="E478" s="25"/>
      <c r="H478" s="36"/>
      <c r="I478" s="36"/>
      <c r="J478" s="36"/>
      <c r="K478" s="36"/>
      <c r="L478" s="36"/>
      <c r="M478" s="36"/>
      <c r="N478" s="36"/>
      <c r="O478" s="36"/>
      <c r="P478" s="36"/>
      <c r="Q478" s="36"/>
      <c r="R478" s="36"/>
      <c r="S478" s="36"/>
      <c r="T478" s="36"/>
      <c r="U478" s="36"/>
      <c r="V478" s="36"/>
      <c r="W478" s="36"/>
    </row>
    <row r="479" spans="1:23" s="23" customFormat="1" x14ac:dyDescent="0.55000000000000004">
      <c r="A479" s="25"/>
      <c r="E479" s="25"/>
      <c r="H479" s="36"/>
      <c r="I479" s="36"/>
      <c r="J479" s="36"/>
      <c r="K479" s="36"/>
      <c r="L479" s="36"/>
      <c r="M479" s="36"/>
      <c r="N479" s="36"/>
      <c r="O479" s="36"/>
      <c r="P479" s="36"/>
      <c r="Q479" s="36"/>
      <c r="R479" s="36"/>
      <c r="S479" s="36"/>
      <c r="T479" s="36"/>
      <c r="U479" s="36"/>
      <c r="V479" s="36"/>
      <c r="W479" s="36"/>
    </row>
    <row r="480" spans="1:23" s="23" customFormat="1" x14ac:dyDescent="0.55000000000000004">
      <c r="A480" s="25"/>
      <c r="E480" s="25"/>
      <c r="H480" s="36"/>
      <c r="I480" s="36"/>
      <c r="J480" s="36"/>
      <c r="K480" s="36"/>
      <c r="L480" s="36"/>
      <c r="M480" s="36"/>
      <c r="N480" s="36"/>
      <c r="O480" s="36"/>
      <c r="P480" s="36"/>
      <c r="Q480" s="36"/>
      <c r="R480" s="36"/>
      <c r="S480" s="36"/>
      <c r="T480" s="36"/>
      <c r="U480" s="36"/>
      <c r="V480" s="36"/>
      <c r="W480" s="36"/>
    </row>
    <row r="481" spans="1:23" s="23" customFormat="1" x14ac:dyDescent="0.55000000000000004">
      <c r="A481" s="25"/>
      <c r="E481" s="25"/>
      <c r="H481" s="36"/>
      <c r="I481" s="36"/>
      <c r="J481" s="36"/>
      <c r="K481" s="36"/>
      <c r="L481" s="36"/>
      <c r="M481" s="36"/>
      <c r="N481" s="36"/>
      <c r="O481" s="36"/>
      <c r="P481" s="36"/>
      <c r="Q481" s="36"/>
      <c r="R481" s="36"/>
      <c r="S481" s="36"/>
      <c r="T481" s="36"/>
      <c r="U481" s="36"/>
      <c r="V481" s="36"/>
      <c r="W481" s="36"/>
    </row>
    <row r="482" spans="1:23" s="23" customFormat="1" x14ac:dyDescent="0.55000000000000004">
      <c r="A482" s="25"/>
      <c r="E482" s="25"/>
      <c r="H482" s="36"/>
      <c r="I482" s="36"/>
      <c r="J482" s="36"/>
      <c r="K482" s="36"/>
      <c r="L482" s="36"/>
      <c r="M482" s="36"/>
      <c r="N482" s="36"/>
      <c r="O482" s="36"/>
      <c r="P482" s="36"/>
      <c r="Q482" s="36"/>
      <c r="R482" s="36"/>
      <c r="S482" s="36"/>
      <c r="T482" s="36"/>
      <c r="U482" s="36"/>
      <c r="V482" s="36"/>
      <c r="W482" s="36"/>
    </row>
    <row r="483" spans="1:23" s="23" customFormat="1" x14ac:dyDescent="0.55000000000000004">
      <c r="A483" s="25"/>
      <c r="E483" s="25"/>
      <c r="H483" s="36"/>
      <c r="I483" s="36"/>
      <c r="J483" s="36"/>
      <c r="K483" s="36"/>
      <c r="L483" s="36"/>
      <c r="M483" s="36"/>
      <c r="N483" s="36"/>
      <c r="O483" s="36"/>
      <c r="P483" s="36"/>
      <c r="Q483" s="36"/>
      <c r="R483" s="36"/>
      <c r="S483" s="36"/>
      <c r="T483" s="36"/>
      <c r="U483" s="36"/>
      <c r="V483" s="36"/>
      <c r="W483" s="36"/>
    </row>
    <row r="484" spans="1:23" s="23" customFormat="1" x14ac:dyDescent="0.55000000000000004">
      <c r="A484" s="25"/>
      <c r="E484" s="25"/>
      <c r="H484" s="36"/>
      <c r="I484" s="36"/>
      <c r="J484" s="36"/>
      <c r="K484" s="36"/>
      <c r="L484" s="36"/>
      <c r="M484" s="36"/>
      <c r="N484" s="36"/>
      <c r="O484" s="36"/>
      <c r="P484" s="36"/>
      <c r="Q484" s="36"/>
      <c r="R484" s="36"/>
      <c r="S484" s="36"/>
      <c r="T484" s="36"/>
      <c r="U484" s="36"/>
      <c r="V484" s="36"/>
      <c r="W484" s="36"/>
    </row>
    <row r="485" spans="1:23" s="23" customFormat="1" x14ac:dyDescent="0.55000000000000004">
      <c r="A485" s="25"/>
      <c r="E485" s="25"/>
      <c r="H485" s="36"/>
      <c r="I485" s="36"/>
      <c r="J485" s="36"/>
      <c r="K485" s="36"/>
      <c r="L485" s="36"/>
      <c r="M485" s="36"/>
      <c r="N485" s="36"/>
      <c r="O485" s="36"/>
      <c r="P485" s="36"/>
      <c r="Q485" s="36"/>
      <c r="R485" s="36"/>
      <c r="S485" s="36"/>
      <c r="T485" s="36"/>
      <c r="U485" s="36"/>
      <c r="V485" s="36"/>
      <c r="W485" s="36"/>
    </row>
    <row r="486" spans="1:23" s="23" customFormat="1" x14ac:dyDescent="0.55000000000000004">
      <c r="A486" s="25"/>
      <c r="E486" s="25"/>
      <c r="H486" s="36"/>
      <c r="I486" s="36"/>
      <c r="J486" s="36"/>
      <c r="K486" s="36"/>
      <c r="L486" s="36"/>
      <c r="M486" s="36"/>
      <c r="N486" s="36"/>
      <c r="O486" s="36"/>
      <c r="P486" s="36"/>
      <c r="Q486" s="36"/>
      <c r="R486" s="36"/>
      <c r="S486" s="36"/>
      <c r="T486" s="36"/>
      <c r="U486" s="36"/>
      <c r="V486" s="36"/>
      <c r="W486" s="36"/>
    </row>
    <row r="487" spans="1:23" s="23" customFormat="1" x14ac:dyDescent="0.55000000000000004">
      <c r="A487" s="25"/>
      <c r="E487" s="25"/>
      <c r="H487" s="36"/>
      <c r="I487" s="36"/>
      <c r="J487" s="36"/>
      <c r="K487" s="36"/>
      <c r="L487" s="36"/>
      <c r="M487" s="36"/>
      <c r="N487" s="36"/>
      <c r="O487" s="36"/>
      <c r="P487" s="36"/>
      <c r="Q487" s="36"/>
      <c r="R487" s="36"/>
      <c r="S487" s="36"/>
      <c r="T487" s="36"/>
      <c r="U487" s="36"/>
      <c r="V487" s="36"/>
      <c r="W487" s="36"/>
    </row>
    <row r="488" spans="1:23" s="23" customFormat="1" x14ac:dyDescent="0.55000000000000004">
      <c r="A488" s="25"/>
      <c r="E488" s="25"/>
      <c r="H488" s="36"/>
      <c r="I488" s="36"/>
      <c r="J488" s="36"/>
      <c r="K488" s="36"/>
      <c r="L488" s="36"/>
      <c r="M488" s="36"/>
      <c r="N488" s="36"/>
      <c r="O488" s="36"/>
      <c r="P488" s="36"/>
      <c r="Q488" s="36"/>
      <c r="R488" s="36"/>
      <c r="S488" s="36"/>
      <c r="T488" s="36"/>
      <c r="U488" s="36"/>
      <c r="V488" s="36"/>
      <c r="W488" s="36"/>
    </row>
    <row r="489" spans="1:23" s="23" customFormat="1" x14ac:dyDescent="0.55000000000000004">
      <c r="A489" s="25"/>
      <c r="E489" s="25"/>
      <c r="H489" s="36"/>
      <c r="I489" s="36"/>
      <c r="J489" s="36"/>
      <c r="K489" s="36"/>
      <c r="L489" s="36"/>
      <c r="M489" s="36"/>
      <c r="N489" s="36"/>
      <c r="O489" s="36"/>
      <c r="P489" s="36"/>
      <c r="Q489" s="36"/>
      <c r="R489" s="36"/>
      <c r="S489" s="36"/>
      <c r="T489" s="36"/>
      <c r="U489" s="36"/>
      <c r="V489" s="36"/>
      <c r="W489" s="36"/>
    </row>
    <row r="490" spans="1:23" s="23" customFormat="1" x14ac:dyDescent="0.55000000000000004">
      <c r="A490" s="25"/>
      <c r="E490" s="25"/>
      <c r="H490" s="36"/>
      <c r="I490" s="36"/>
      <c r="J490" s="36"/>
      <c r="K490" s="36"/>
      <c r="L490" s="36"/>
      <c r="M490" s="36"/>
      <c r="N490" s="36"/>
      <c r="O490" s="36"/>
      <c r="P490" s="36"/>
      <c r="Q490" s="36"/>
      <c r="R490" s="36"/>
      <c r="S490" s="36"/>
      <c r="T490" s="36"/>
      <c r="U490" s="36"/>
      <c r="V490" s="36"/>
      <c r="W490" s="36"/>
    </row>
    <row r="491" spans="1:23" s="23" customFormat="1" x14ac:dyDescent="0.55000000000000004">
      <c r="A491" s="25"/>
      <c r="E491" s="25"/>
      <c r="H491" s="36"/>
      <c r="I491" s="36"/>
      <c r="J491" s="36"/>
      <c r="K491" s="36"/>
      <c r="L491" s="36"/>
      <c r="M491" s="36"/>
      <c r="N491" s="36"/>
      <c r="O491" s="36"/>
      <c r="P491" s="36"/>
      <c r="Q491" s="36"/>
      <c r="R491" s="36"/>
      <c r="S491" s="36"/>
      <c r="T491" s="36"/>
      <c r="U491" s="36"/>
      <c r="V491" s="36"/>
      <c r="W491" s="36"/>
    </row>
    <row r="492" spans="1:23" s="23" customFormat="1" x14ac:dyDescent="0.55000000000000004">
      <c r="A492" s="25"/>
      <c r="E492" s="25"/>
      <c r="H492" s="36"/>
      <c r="I492" s="36"/>
      <c r="J492" s="36"/>
      <c r="K492" s="36"/>
      <c r="L492" s="36"/>
      <c r="M492" s="36"/>
      <c r="N492" s="36"/>
      <c r="O492" s="36"/>
      <c r="P492" s="36"/>
      <c r="Q492" s="36"/>
      <c r="R492" s="36"/>
      <c r="S492" s="36"/>
      <c r="T492" s="36"/>
      <c r="U492" s="36"/>
      <c r="V492" s="36"/>
      <c r="W492" s="36"/>
    </row>
    <row r="493" spans="1:23" s="23" customFormat="1" x14ac:dyDescent="0.55000000000000004">
      <c r="A493" s="25"/>
      <c r="E493" s="25"/>
      <c r="H493" s="36"/>
      <c r="I493" s="36"/>
      <c r="J493" s="36"/>
      <c r="K493" s="36"/>
      <c r="L493" s="36"/>
      <c r="M493" s="36"/>
      <c r="N493" s="36"/>
      <c r="O493" s="36"/>
      <c r="P493" s="36"/>
      <c r="Q493" s="36"/>
      <c r="R493" s="36"/>
      <c r="S493" s="36"/>
      <c r="T493" s="36"/>
      <c r="U493" s="36"/>
      <c r="V493" s="36"/>
      <c r="W493" s="36"/>
    </row>
    <row r="494" spans="1:23" s="23" customFormat="1" x14ac:dyDescent="0.55000000000000004">
      <c r="A494" s="25"/>
      <c r="E494" s="25"/>
      <c r="H494" s="36"/>
      <c r="I494" s="36"/>
      <c r="J494" s="36"/>
      <c r="K494" s="36"/>
      <c r="L494" s="36"/>
      <c r="M494" s="36"/>
      <c r="N494" s="36"/>
      <c r="O494" s="36"/>
      <c r="P494" s="36"/>
      <c r="Q494" s="36"/>
      <c r="R494" s="36"/>
      <c r="S494" s="36"/>
      <c r="T494" s="36"/>
      <c r="U494" s="36"/>
      <c r="V494" s="36"/>
      <c r="W494" s="36"/>
    </row>
    <row r="495" spans="1:23" s="23" customFormat="1" x14ac:dyDescent="0.55000000000000004">
      <c r="A495" s="25"/>
      <c r="E495" s="25"/>
      <c r="H495" s="36"/>
      <c r="I495" s="36"/>
      <c r="J495" s="36"/>
      <c r="K495" s="36"/>
      <c r="L495" s="36"/>
      <c r="M495" s="36"/>
      <c r="N495" s="36"/>
      <c r="O495" s="36"/>
      <c r="P495" s="36"/>
      <c r="Q495" s="36"/>
      <c r="R495" s="36"/>
      <c r="S495" s="36"/>
      <c r="T495" s="36"/>
      <c r="U495" s="36"/>
      <c r="V495" s="36"/>
      <c r="W495" s="36"/>
    </row>
    <row r="496" spans="1:23" s="23" customFormat="1" x14ac:dyDescent="0.55000000000000004">
      <c r="A496" s="25"/>
      <c r="E496" s="25"/>
      <c r="H496" s="36"/>
      <c r="I496" s="36"/>
      <c r="J496" s="36"/>
      <c r="K496" s="36"/>
      <c r="L496" s="36"/>
      <c r="M496" s="36"/>
      <c r="N496" s="36"/>
      <c r="O496" s="36"/>
      <c r="P496" s="36"/>
      <c r="Q496" s="36"/>
      <c r="R496" s="36"/>
      <c r="S496" s="36"/>
      <c r="T496" s="36"/>
      <c r="U496" s="36"/>
      <c r="V496" s="36"/>
      <c r="W496" s="36"/>
    </row>
    <row r="497" spans="1:23" s="23" customFormat="1" x14ac:dyDescent="0.55000000000000004">
      <c r="A497" s="25"/>
      <c r="E497" s="25"/>
      <c r="H497" s="36"/>
      <c r="I497" s="36"/>
      <c r="J497" s="36"/>
      <c r="K497" s="36"/>
      <c r="L497" s="36"/>
      <c r="M497" s="36"/>
      <c r="N497" s="36"/>
      <c r="O497" s="36"/>
      <c r="P497" s="36"/>
      <c r="Q497" s="36"/>
      <c r="R497" s="36"/>
      <c r="S497" s="36"/>
      <c r="T497" s="36"/>
      <c r="U497" s="36"/>
      <c r="V497" s="36"/>
      <c r="W497" s="36"/>
    </row>
    <row r="498" spans="1:23" s="23" customFormat="1" x14ac:dyDescent="0.55000000000000004">
      <c r="A498" s="25"/>
      <c r="E498" s="25"/>
      <c r="H498" s="36"/>
      <c r="I498" s="36"/>
      <c r="J498" s="36"/>
      <c r="K498" s="36"/>
      <c r="L498" s="36"/>
      <c r="M498" s="36"/>
      <c r="N498" s="36"/>
      <c r="O498" s="36"/>
      <c r="P498" s="36"/>
      <c r="Q498" s="36"/>
      <c r="R498" s="36"/>
      <c r="S498" s="36"/>
      <c r="T498" s="36"/>
      <c r="U498" s="36"/>
      <c r="V498" s="36"/>
      <c r="W498" s="36"/>
    </row>
    <row r="499" spans="1:23" s="23" customFormat="1" x14ac:dyDescent="0.55000000000000004">
      <c r="A499" s="25"/>
      <c r="E499" s="25"/>
      <c r="H499" s="36"/>
      <c r="I499" s="36"/>
      <c r="J499" s="36"/>
      <c r="K499" s="36"/>
      <c r="L499" s="36"/>
      <c r="M499" s="36"/>
      <c r="N499" s="36"/>
      <c r="O499" s="36"/>
      <c r="P499" s="36"/>
      <c r="Q499" s="36"/>
      <c r="R499" s="36"/>
      <c r="S499" s="36"/>
      <c r="T499" s="36"/>
      <c r="U499" s="36"/>
      <c r="V499" s="36"/>
      <c r="W499" s="36"/>
    </row>
    <row r="500" spans="1:23" s="23" customFormat="1" x14ac:dyDescent="0.55000000000000004">
      <c r="A500" s="25"/>
      <c r="E500" s="25"/>
      <c r="H500" s="36"/>
      <c r="I500" s="36"/>
      <c r="J500" s="36"/>
      <c r="K500" s="36"/>
      <c r="L500" s="36"/>
      <c r="M500" s="36"/>
      <c r="N500" s="36"/>
      <c r="O500" s="36"/>
      <c r="P500" s="36"/>
      <c r="Q500" s="36"/>
      <c r="R500" s="36"/>
      <c r="S500" s="36"/>
      <c r="T500" s="36"/>
      <c r="U500" s="36"/>
      <c r="V500" s="36"/>
      <c r="W500" s="36"/>
    </row>
    <row r="501" spans="1:23" s="23" customFormat="1" x14ac:dyDescent="0.55000000000000004">
      <c r="A501" s="25"/>
      <c r="E501" s="25"/>
      <c r="H501" s="36"/>
      <c r="I501" s="36"/>
      <c r="J501" s="36"/>
      <c r="K501" s="36"/>
      <c r="L501" s="36"/>
      <c r="M501" s="36"/>
      <c r="N501" s="36"/>
      <c r="O501" s="36"/>
      <c r="P501" s="36"/>
      <c r="Q501" s="36"/>
      <c r="R501" s="36"/>
      <c r="S501" s="36"/>
      <c r="T501" s="36"/>
      <c r="U501" s="36"/>
      <c r="V501" s="36"/>
      <c r="W501" s="36"/>
    </row>
    <row r="502" spans="1:23" s="23" customFormat="1" x14ac:dyDescent="0.55000000000000004">
      <c r="A502" s="25"/>
      <c r="E502" s="25"/>
      <c r="H502" s="36"/>
      <c r="I502" s="36"/>
      <c r="J502" s="36"/>
      <c r="K502" s="36"/>
      <c r="L502" s="36"/>
      <c r="M502" s="36"/>
      <c r="N502" s="36"/>
      <c r="O502" s="36"/>
      <c r="P502" s="36"/>
      <c r="Q502" s="36"/>
      <c r="R502" s="36"/>
      <c r="S502" s="36"/>
      <c r="T502" s="36"/>
      <c r="U502" s="36"/>
      <c r="V502" s="36"/>
      <c r="W502" s="36"/>
    </row>
    <row r="503" spans="1:23" s="23" customFormat="1" x14ac:dyDescent="0.55000000000000004">
      <c r="A503" s="25"/>
      <c r="E503" s="25"/>
      <c r="H503" s="36"/>
      <c r="I503" s="36"/>
      <c r="J503" s="36"/>
      <c r="K503" s="36"/>
      <c r="L503" s="36"/>
      <c r="M503" s="36"/>
      <c r="N503" s="36"/>
      <c r="O503" s="36"/>
      <c r="P503" s="36"/>
      <c r="Q503" s="36"/>
      <c r="R503" s="36"/>
      <c r="S503" s="36"/>
      <c r="T503" s="36"/>
      <c r="U503" s="36"/>
      <c r="V503" s="36"/>
      <c r="W503" s="36"/>
    </row>
    <row r="504" spans="1:23" s="23" customFormat="1" x14ac:dyDescent="0.55000000000000004">
      <c r="A504" s="25"/>
      <c r="E504" s="25"/>
      <c r="H504" s="36"/>
      <c r="I504" s="36"/>
      <c r="J504" s="36"/>
      <c r="K504" s="36"/>
      <c r="L504" s="36"/>
      <c r="M504" s="36"/>
      <c r="N504" s="36"/>
      <c r="O504" s="36"/>
      <c r="P504" s="36"/>
      <c r="Q504" s="36"/>
      <c r="R504" s="36"/>
      <c r="S504" s="36"/>
      <c r="T504" s="36"/>
      <c r="U504" s="36"/>
      <c r="V504" s="36"/>
      <c r="W504" s="36"/>
    </row>
    <row r="505" spans="1:23" s="23" customFormat="1" x14ac:dyDescent="0.55000000000000004">
      <c r="A505" s="25"/>
      <c r="E505" s="25"/>
      <c r="H505" s="36"/>
      <c r="I505" s="36"/>
      <c r="J505" s="36"/>
      <c r="K505" s="36"/>
      <c r="L505" s="36"/>
      <c r="M505" s="36"/>
      <c r="N505" s="36"/>
      <c r="O505" s="36"/>
      <c r="P505" s="36"/>
      <c r="Q505" s="36"/>
      <c r="R505" s="36"/>
      <c r="S505" s="36"/>
      <c r="T505" s="36"/>
      <c r="U505" s="36"/>
      <c r="V505" s="36"/>
      <c r="W505" s="36"/>
    </row>
    <row r="506" spans="1:23" s="23" customFormat="1" x14ac:dyDescent="0.55000000000000004">
      <c r="A506" s="25"/>
      <c r="E506" s="25"/>
      <c r="H506" s="36"/>
      <c r="I506" s="36"/>
      <c r="J506" s="36"/>
      <c r="K506" s="36"/>
      <c r="L506" s="36"/>
      <c r="M506" s="36"/>
      <c r="N506" s="36"/>
      <c r="O506" s="36"/>
      <c r="P506" s="36"/>
      <c r="Q506" s="36"/>
      <c r="R506" s="36"/>
      <c r="S506" s="36"/>
      <c r="T506" s="36"/>
      <c r="U506" s="36"/>
      <c r="V506" s="36"/>
      <c r="W506" s="36"/>
    </row>
    <row r="507" spans="1:23" s="23" customFormat="1" x14ac:dyDescent="0.55000000000000004">
      <c r="A507" s="25"/>
      <c r="E507" s="25"/>
      <c r="H507" s="36"/>
      <c r="I507" s="36"/>
      <c r="J507" s="36"/>
      <c r="K507" s="36"/>
      <c r="L507" s="36"/>
      <c r="M507" s="36"/>
      <c r="N507" s="36"/>
      <c r="O507" s="36"/>
      <c r="P507" s="36"/>
      <c r="Q507" s="36"/>
      <c r="R507" s="36"/>
      <c r="S507" s="36"/>
      <c r="T507" s="36"/>
      <c r="U507" s="36"/>
      <c r="V507" s="36"/>
      <c r="W507" s="36"/>
    </row>
    <row r="508" spans="1:23" s="23" customFormat="1" x14ac:dyDescent="0.55000000000000004">
      <c r="A508" s="25"/>
      <c r="E508" s="25"/>
      <c r="H508" s="36"/>
      <c r="I508" s="36"/>
      <c r="J508" s="36"/>
      <c r="K508" s="36"/>
      <c r="L508" s="36"/>
      <c r="M508" s="36"/>
      <c r="N508" s="36"/>
      <c r="O508" s="36"/>
      <c r="P508" s="36"/>
      <c r="Q508" s="36"/>
      <c r="R508" s="36"/>
      <c r="S508" s="36"/>
      <c r="T508" s="36"/>
      <c r="U508" s="36"/>
      <c r="V508" s="36"/>
      <c r="W508" s="36"/>
    </row>
    <row r="509" spans="1:23" s="23" customFormat="1" x14ac:dyDescent="0.55000000000000004">
      <c r="A509" s="25"/>
      <c r="E509" s="25"/>
      <c r="H509" s="36"/>
      <c r="I509" s="36"/>
      <c r="J509" s="36"/>
      <c r="K509" s="36"/>
      <c r="L509" s="36"/>
      <c r="M509" s="36"/>
      <c r="N509" s="36"/>
      <c r="O509" s="36"/>
      <c r="P509" s="36"/>
      <c r="Q509" s="36"/>
      <c r="R509" s="36"/>
      <c r="S509" s="36"/>
      <c r="T509" s="36"/>
      <c r="U509" s="36"/>
      <c r="V509" s="36"/>
      <c r="W509" s="36"/>
    </row>
    <row r="510" spans="1:23" s="23" customFormat="1" x14ac:dyDescent="0.55000000000000004">
      <c r="A510" s="25"/>
      <c r="E510" s="25"/>
      <c r="H510" s="36"/>
      <c r="I510" s="36"/>
      <c r="J510" s="36"/>
      <c r="K510" s="36"/>
      <c r="L510" s="36"/>
      <c r="M510" s="36"/>
      <c r="N510" s="36"/>
      <c r="O510" s="36"/>
      <c r="P510" s="36"/>
      <c r="Q510" s="36"/>
      <c r="R510" s="36"/>
      <c r="S510" s="36"/>
      <c r="T510" s="36"/>
      <c r="U510" s="36"/>
      <c r="V510" s="36"/>
      <c r="W510" s="36"/>
    </row>
    <row r="511" spans="1:23" s="23" customFormat="1" x14ac:dyDescent="0.55000000000000004">
      <c r="A511" s="25"/>
      <c r="E511" s="25"/>
      <c r="H511" s="36"/>
      <c r="I511" s="36"/>
      <c r="J511" s="36"/>
      <c r="K511" s="36"/>
      <c r="L511" s="36"/>
      <c r="M511" s="36"/>
      <c r="N511" s="36"/>
      <c r="O511" s="36"/>
      <c r="P511" s="36"/>
      <c r="Q511" s="36"/>
      <c r="R511" s="36"/>
      <c r="S511" s="36"/>
      <c r="T511" s="36"/>
      <c r="U511" s="36"/>
      <c r="V511" s="36"/>
      <c r="W511" s="36"/>
    </row>
    <row r="512" spans="1:23" s="23" customFormat="1" x14ac:dyDescent="0.55000000000000004">
      <c r="A512" s="25"/>
      <c r="E512" s="25"/>
      <c r="H512" s="36"/>
      <c r="I512" s="36"/>
      <c r="J512" s="36"/>
      <c r="K512" s="36"/>
      <c r="L512" s="36"/>
      <c r="M512" s="36"/>
      <c r="N512" s="36"/>
      <c r="O512" s="36"/>
      <c r="P512" s="36"/>
      <c r="Q512" s="36"/>
      <c r="R512" s="36"/>
      <c r="S512" s="36"/>
      <c r="T512" s="36"/>
      <c r="U512" s="36"/>
      <c r="V512" s="36"/>
      <c r="W512" s="36"/>
    </row>
    <row r="513" spans="1:23" s="23" customFormat="1" x14ac:dyDescent="0.55000000000000004">
      <c r="A513" s="25"/>
      <c r="E513" s="25"/>
      <c r="H513" s="36"/>
      <c r="I513" s="36"/>
      <c r="J513" s="36"/>
      <c r="K513" s="36"/>
      <c r="L513" s="36"/>
      <c r="M513" s="36"/>
      <c r="N513" s="36"/>
      <c r="O513" s="36"/>
      <c r="P513" s="36"/>
      <c r="Q513" s="36"/>
      <c r="R513" s="36"/>
      <c r="S513" s="36"/>
      <c r="T513" s="36"/>
      <c r="U513" s="36"/>
      <c r="V513" s="36"/>
      <c r="W513" s="36"/>
    </row>
    <row r="514" spans="1:23" s="23" customFormat="1" x14ac:dyDescent="0.55000000000000004">
      <c r="A514" s="25"/>
      <c r="E514" s="25"/>
      <c r="H514" s="36"/>
      <c r="I514" s="36"/>
      <c r="J514" s="36"/>
      <c r="K514" s="36"/>
      <c r="L514" s="36"/>
      <c r="M514" s="36"/>
      <c r="N514" s="36"/>
      <c r="O514" s="36"/>
      <c r="P514" s="36"/>
      <c r="Q514" s="36"/>
      <c r="R514" s="36"/>
      <c r="S514" s="36"/>
      <c r="T514" s="36"/>
      <c r="U514" s="36"/>
      <c r="V514" s="36"/>
      <c r="W514" s="36"/>
    </row>
    <row r="515" spans="1:23" s="23" customFormat="1" x14ac:dyDescent="0.55000000000000004">
      <c r="A515" s="25"/>
      <c r="E515" s="25"/>
      <c r="H515" s="36"/>
      <c r="I515" s="36"/>
      <c r="J515" s="36"/>
      <c r="K515" s="36"/>
      <c r="L515" s="36"/>
      <c r="M515" s="36"/>
      <c r="N515" s="36"/>
      <c r="O515" s="36"/>
      <c r="P515" s="36"/>
      <c r="Q515" s="36"/>
      <c r="R515" s="36"/>
      <c r="S515" s="36"/>
      <c r="T515" s="36"/>
      <c r="U515" s="36"/>
      <c r="V515" s="36"/>
      <c r="W515" s="36"/>
    </row>
    <row r="516" spans="1:23" s="23" customFormat="1" x14ac:dyDescent="0.55000000000000004">
      <c r="A516" s="25"/>
      <c r="E516" s="25"/>
      <c r="H516" s="36"/>
      <c r="I516" s="36"/>
      <c r="J516" s="36"/>
      <c r="K516" s="36"/>
      <c r="L516" s="36"/>
      <c r="M516" s="36"/>
      <c r="N516" s="36"/>
      <c r="O516" s="36"/>
      <c r="P516" s="36"/>
      <c r="Q516" s="36"/>
      <c r="R516" s="36"/>
      <c r="S516" s="36"/>
      <c r="T516" s="36"/>
      <c r="U516" s="36"/>
      <c r="V516" s="36"/>
      <c r="W516" s="36"/>
    </row>
    <row r="517" spans="1:23" s="23" customFormat="1" x14ac:dyDescent="0.55000000000000004">
      <c r="A517" s="25"/>
      <c r="E517" s="25"/>
      <c r="H517" s="36"/>
      <c r="I517" s="36"/>
      <c r="J517" s="36"/>
      <c r="K517" s="36"/>
      <c r="L517" s="36"/>
      <c r="M517" s="36"/>
      <c r="N517" s="36"/>
      <c r="O517" s="36"/>
      <c r="P517" s="36"/>
      <c r="Q517" s="36"/>
      <c r="R517" s="36"/>
      <c r="S517" s="36"/>
      <c r="T517" s="36"/>
      <c r="U517" s="36"/>
      <c r="V517" s="36"/>
      <c r="W517" s="36"/>
    </row>
    <row r="518" spans="1:23" s="23" customFormat="1" x14ac:dyDescent="0.55000000000000004">
      <c r="A518" s="25"/>
      <c r="E518" s="25"/>
      <c r="H518" s="36"/>
      <c r="I518" s="36"/>
      <c r="J518" s="36"/>
      <c r="K518" s="36"/>
      <c r="L518" s="36"/>
      <c r="M518" s="36"/>
      <c r="N518" s="36"/>
      <c r="O518" s="36"/>
      <c r="P518" s="36"/>
      <c r="Q518" s="36"/>
      <c r="R518" s="36"/>
      <c r="S518" s="36"/>
      <c r="T518" s="36"/>
      <c r="U518" s="36"/>
      <c r="V518" s="36"/>
      <c r="W518" s="36"/>
    </row>
    <row r="519" spans="1:23" s="23" customFormat="1" x14ac:dyDescent="0.55000000000000004">
      <c r="A519" s="25"/>
      <c r="E519" s="25"/>
      <c r="H519" s="36"/>
      <c r="I519" s="36"/>
      <c r="J519" s="36"/>
      <c r="K519" s="36"/>
      <c r="L519" s="36"/>
      <c r="M519" s="36"/>
      <c r="N519" s="36"/>
      <c r="O519" s="36"/>
      <c r="P519" s="36"/>
      <c r="Q519" s="36"/>
      <c r="R519" s="36"/>
      <c r="S519" s="36"/>
      <c r="T519" s="36"/>
      <c r="U519" s="36"/>
      <c r="V519" s="36"/>
      <c r="W519" s="36"/>
    </row>
    <row r="520" spans="1:23" s="23" customFormat="1" x14ac:dyDescent="0.55000000000000004">
      <c r="A520" s="25"/>
      <c r="E520" s="25"/>
      <c r="H520" s="36"/>
      <c r="I520" s="36"/>
      <c r="J520" s="36"/>
      <c r="K520" s="36"/>
      <c r="L520" s="36"/>
      <c r="M520" s="36"/>
      <c r="N520" s="36"/>
      <c r="O520" s="36"/>
      <c r="P520" s="36"/>
      <c r="Q520" s="36"/>
      <c r="R520" s="36"/>
      <c r="S520" s="36"/>
      <c r="T520" s="36"/>
      <c r="U520" s="36"/>
      <c r="V520" s="36"/>
      <c r="W520" s="36"/>
    </row>
    <row r="521" spans="1:23" s="23" customFormat="1" x14ac:dyDescent="0.55000000000000004">
      <c r="A521" s="25"/>
      <c r="E521" s="25"/>
      <c r="H521" s="36"/>
      <c r="I521" s="36"/>
      <c r="J521" s="36"/>
      <c r="K521" s="36"/>
      <c r="L521" s="36"/>
      <c r="M521" s="36"/>
      <c r="N521" s="36"/>
      <c r="O521" s="36"/>
      <c r="P521" s="36"/>
      <c r="Q521" s="36"/>
      <c r="R521" s="36"/>
      <c r="S521" s="36"/>
      <c r="T521" s="36"/>
      <c r="U521" s="36"/>
      <c r="V521" s="36"/>
      <c r="W521" s="36"/>
    </row>
    <row r="522" spans="1:23" s="23" customFormat="1" x14ac:dyDescent="0.55000000000000004">
      <c r="A522" s="25"/>
      <c r="E522" s="25"/>
      <c r="H522" s="36"/>
      <c r="I522" s="36"/>
      <c r="J522" s="36"/>
      <c r="K522" s="36"/>
      <c r="L522" s="36"/>
      <c r="M522" s="36"/>
      <c r="N522" s="36"/>
      <c r="O522" s="36"/>
      <c r="P522" s="36"/>
      <c r="Q522" s="36"/>
      <c r="R522" s="36"/>
      <c r="S522" s="36"/>
      <c r="T522" s="36"/>
      <c r="U522" s="36"/>
      <c r="V522" s="36"/>
      <c r="W522" s="36"/>
    </row>
    <row r="523" spans="1:23" s="23" customFormat="1" x14ac:dyDescent="0.55000000000000004">
      <c r="A523" s="25"/>
      <c r="E523" s="25"/>
      <c r="H523" s="36"/>
      <c r="I523" s="36"/>
      <c r="J523" s="36"/>
      <c r="K523" s="36"/>
      <c r="L523" s="36"/>
      <c r="M523" s="36"/>
      <c r="N523" s="36"/>
      <c r="O523" s="36"/>
      <c r="P523" s="36"/>
      <c r="Q523" s="36"/>
      <c r="R523" s="36"/>
      <c r="S523" s="36"/>
      <c r="T523" s="36"/>
      <c r="U523" s="36"/>
      <c r="V523" s="36"/>
      <c r="W523" s="36"/>
    </row>
    <row r="524" spans="1:23" s="23" customFormat="1" x14ac:dyDescent="0.55000000000000004">
      <c r="A524" s="25"/>
      <c r="E524" s="25"/>
      <c r="H524" s="36"/>
      <c r="I524" s="36"/>
      <c r="J524" s="36"/>
      <c r="K524" s="36"/>
      <c r="L524" s="36"/>
      <c r="M524" s="36"/>
      <c r="N524" s="36"/>
      <c r="O524" s="36"/>
      <c r="P524" s="36"/>
      <c r="Q524" s="36"/>
      <c r="R524" s="36"/>
      <c r="S524" s="36"/>
      <c r="T524" s="36"/>
      <c r="U524" s="36"/>
      <c r="V524" s="36"/>
      <c r="W524" s="36"/>
    </row>
    <row r="525" spans="1:23" s="23" customFormat="1" x14ac:dyDescent="0.55000000000000004">
      <c r="A525" s="25"/>
      <c r="E525" s="25"/>
      <c r="H525" s="36"/>
      <c r="I525" s="36"/>
      <c r="J525" s="36"/>
      <c r="K525" s="36"/>
      <c r="L525" s="36"/>
      <c r="M525" s="36"/>
      <c r="N525" s="36"/>
      <c r="O525" s="36"/>
      <c r="P525" s="36"/>
      <c r="Q525" s="36"/>
      <c r="R525" s="36"/>
      <c r="S525" s="36"/>
      <c r="T525" s="36"/>
      <c r="U525" s="36"/>
      <c r="V525" s="36"/>
      <c r="W525" s="36"/>
    </row>
    <row r="526" spans="1:23" s="23" customFormat="1" x14ac:dyDescent="0.55000000000000004">
      <c r="A526" s="25"/>
      <c r="E526" s="25"/>
      <c r="H526" s="36"/>
      <c r="I526" s="36"/>
      <c r="J526" s="36"/>
      <c r="K526" s="36"/>
      <c r="L526" s="36"/>
      <c r="M526" s="36"/>
      <c r="N526" s="36"/>
      <c r="O526" s="36"/>
      <c r="P526" s="36"/>
      <c r="Q526" s="36"/>
      <c r="R526" s="36"/>
      <c r="S526" s="36"/>
      <c r="T526" s="36"/>
      <c r="U526" s="36"/>
      <c r="V526" s="36"/>
      <c r="W526" s="36"/>
    </row>
    <row r="527" spans="1:23" s="23" customFormat="1" x14ac:dyDescent="0.55000000000000004">
      <c r="A527" s="25"/>
      <c r="E527" s="25"/>
      <c r="H527" s="36"/>
      <c r="I527" s="36"/>
      <c r="J527" s="36"/>
      <c r="K527" s="36"/>
      <c r="L527" s="36"/>
      <c r="M527" s="36"/>
      <c r="N527" s="36"/>
      <c r="O527" s="36"/>
      <c r="P527" s="36"/>
      <c r="Q527" s="36"/>
      <c r="R527" s="36"/>
      <c r="S527" s="36"/>
      <c r="T527" s="36"/>
      <c r="U527" s="36"/>
      <c r="V527" s="36"/>
      <c r="W527" s="36"/>
    </row>
    <row r="528" spans="1:23" s="23" customFormat="1" x14ac:dyDescent="0.55000000000000004">
      <c r="A528" s="25"/>
      <c r="E528" s="25"/>
      <c r="H528" s="36"/>
      <c r="I528" s="36"/>
      <c r="J528" s="36"/>
      <c r="K528" s="36"/>
      <c r="L528" s="36"/>
      <c r="M528" s="36"/>
      <c r="N528" s="36"/>
      <c r="O528" s="36"/>
      <c r="P528" s="36"/>
      <c r="Q528" s="36"/>
      <c r="R528" s="36"/>
      <c r="S528" s="36"/>
      <c r="T528" s="36"/>
      <c r="U528" s="36"/>
      <c r="V528" s="36"/>
      <c r="W528" s="36"/>
    </row>
    <row r="529" spans="1:23" s="23" customFormat="1" x14ac:dyDescent="0.55000000000000004">
      <c r="A529" s="25"/>
      <c r="E529" s="25"/>
      <c r="H529" s="36"/>
      <c r="I529" s="36"/>
      <c r="J529" s="36"/>
      <c r="K529" s="36"/>
      <c r="L529" s="36"/>
      <c r="M529" s="36"/>
      <c r="N529" s="36"/>
      <c r="O529" s="36"/>
      <c r="P529" s="36"/>
      <c r="Q529" s="36"/>
      <c r="R529" s="36"/>
      <c r="S529" s="36"/>
      <c r="T529" s="36"/>
      <c r="U529" s="36"/>
      <c r="V529" s="36"/>
      <c r="W529" s="36"/>
    </row>
    <row r="530" spans="1:23" s="23" customFormat="1" x14ac:dyDescent="0.55000000000000004">
      <c r="A530" s="25"/>
      <c r="E530" s="25"/>
      <c r="H530" s="36"/>
      <c r="I530" s="36"/>
      <c r="J530" s="36"/>
      <c r="K530" s="36"/>
      <c r="L530" s="36"/>
      <c r="M530" s="36"/>
      <c r="N530" s="36"/>
      <c r="O530" s="36"/>
      <c r="P530" s="36"/>
      <c r="Q530" s="36"/>
      <c r="R530" s="36"/>
      <c r="S530" s="36"/>
      <c r="T530" s="36"/>
      <c r="U530" s="36"/>
      <c r="V530" s="36"/>
      <c r="W530" s="36"/>
    </row>
    <row r="531" spans="1:23" s="23" customFormat="1" x14ac:dyDescent="0.55000000000000004">
      <c r="A531" s="25"/>
      <c r="E531" s="25"/>
      <c r="H531" s="36"/>
      <c r="I531" s="36"/>
      <c r="J531" s="36"/>
      <c r="K531" s="36"/>
      <c r="L531" s="36"/>
      <c r="M531" s="36"/>
      <c r="N531" s="36"/>
      <c r="O531" s="36"/>
      <c r="P531" s="36"/>
      <c r="Q531" s="36"/>
      <c r="R531" s="36"/>
      <c r="S531" s="36"/>
      <c r="T531" s="36"/>
      <c r="U531" s="36"/>
      <c r="V531" s="36"/>
      <c r="W531" s="36"/>
    </row>
    <row r="532" spans="1:23" s="23" customFormat="1" x14ac:dyDescent="0.55000000000000004">
      <c r="A532" s="25"/>
      <c r="E532" s="25"/>
      <c r="H532" s="36"/>
      <c r="I532" s="36"/>
      <c r="J532" s="36"/>
      <c r="K532" s="36"/>
      <c r="L532" s="36"/>
      <c r="M532" s="36"/>
      <c r="N532" s="36"/>
      <c r="O532" s="36"/>
      <c r="P532" s="36"/>
      <c r="Q532" s="36"/>
      <c r="R532" s="36"/>
      <c r="S532" s="36"/>
      <c r="T532" s="36"/>
      <c r="U532" s="36"/>
      <c r="V532" s="36"/>
      <c r="W532" s="36"/>
    </row>
    <row r="533" spans="1:23" s="23" customFormat="1" x14ac:dyDescent="0.55000000000000004">
      <c r="A533" s="25"/>
      <c r="E533" s="25"/>
      <c r="H533" s="36"/>
      <c r="I533" s="36"/>
      <c r="J533" s="36"/>
      <c r="K533" s="36"/>
      <c r="L533" s="36"/>
      <c r="M533" s="36"/>
      <c r="N533" s="36"/>
      <c r="O533" s="36"/>
      <c r="P533" s="36"/>
      <c r="Q533" s="36"/>
      <c r="R533" s="36"/>
      <c r="S533" s="36"/>
      <c r="T533" s="36"/>
      <c r="U533" s="36"/>
      <c r="V533" s="36"/>
      <c r="W533" s="36"/>
    </row>
    <row r="534" spans="1:23" s="23" customFormat="1" x14ac:dyDescent="0.55000000000000004">
      <c r="A534" s="25"/>
      <c r="E534" s="25"/>
      <c r="H534" s="36"/>
      <c r="I534" s="36"/>
      <c r="J534" s="36"/>
      <c r="K534" s="36"/>
      <c r="L534" s="36"/>
      <c r="M534" s="36"/>
      <c r="N534" s="36"/>
      <c r="O534" s="36"/>
      <c r="P534" s="36"/>
      <c r="Q534" s="36"/>
      <c r="R534" s="36"/>
      <c r="S534" s="36"/>
      <c r="T534" s="36"/>
      <c r="U534" s="36"/>
      <c r="V534" s="36"/>
      <c r="W534" s="36"/>
    </row>
    <row r="535" spans="1:23" s="23" customFormat="1" x14ac:dyDescent="0.55000000000000004">
      <c r="A535" s="25"/>
      <c r="E535" s="25"/>
      <c r="H535" s="36"/>
      <c r="I535" s="36"/>
      <c r="J535" s="36"/>
      <c r="K535" s="36"/>
      <c r="L535" s="36"/>
      <c r="M535" s="36"/>
      <c r="N535" s="36"/>
      <c r="O535" s="36"/>
      <c r="P535" s="36"/>
      <c r="Q535" s="36"/>
      <c r="R535" s="36"/>
      <c r="S535" s="36"/>
      <c r="T535" s="36"/>
      <c r="U535" s="36"/>
      <c r="V535" s="36"/>
      <c r="W535" s="36"/>
    </row>
    <row r="536" spans="1:23" s="23" customFormat="1" x14ac:dyDescent="0.55000000000000004">
      <c r="A536" s="25"/>
      <c r="E536" s="25"/>
      <c r="H536" s="36"/>
      <c r="I536" s="36"/>
      <c r="J536" s="36"/>
      <c r="K536" s="36"/>
      <c r="L536" s="36"/>
      <c r="M536" s="36"/>
      <c r="N536" s="36"/>
      <c r="O536" s="36"/>
      <c r="P536" s="36"/>
      <c r="Q536" s="36"/>
      <c r="R536" s="36"/>
      <c r="S536" s="36"/>
      <c r="T536" s="36"/>
      <c r="U536" s="36"/>
      <c r="V536" s="36"/>
      <c r="W536" s="36"/>
    </row>
    <row r="537" spans="1:23" s="23" customFormat="1" x14ac:dyDescent="0.55000000000000004">
      <c r="A537" s="25"/>
      <c r="E537" s="25"/>
      <c r="H537" s="36"/>
      <c r="I537" s="36"/>
      <c r="J537" s="36"/>
      <c r="K537" s="36"/>
      <c r="L537" s="36"/>
      <c r="M537" s="36"/>
      <c r="N537" s="36"/>
      <c r="O537" s="36"/>
      <c r="P537" s="36"/>
      <c r="Q537" s="36"/>
      <c r="R537" s="36"/>
      <c r="S537" s="36"/>
      <c r="T537" s="36"/>
      <c r="U537" s="36"/>
      <c r="V537" s="36"/>
      <c r="W537" s="36"/>
    </row>
    <row r="538" spans="1:23" s="23" customFormat="1" x14ac:dyDescent="0.55000000000000004">
      <c r="A538" s="25"/>
      <c r="E538" s="25"/>
      <c r="H538" s="36"/>
      <c r="I538" s="36"/>
      <c r="J538" s="36"/>
      <c r="K538" s="36"/>
      <c r="L538" s="36"/>
      <c r="M538" s="36"/>
      <c r="N538" s="36"/>
      <c r="O538" s="36"/>
      <c r="P538" s="36"/>
      <c r="Q538" s="36"/>
      <c r="R538" s="36"/>
      <c r="S538" s="36"/>
      <c r="T538" s="36"/>
      <c r="U538" s="36"/>
      <c r="V538" s="36"/>
      <c r="W538" s="36"/>
    </row>
    <row r="539" spans="1:23" s="23" customFormat="1" x14ac:dyDescent="0.55000000000000004">
      <c r="A539" s="25"/>
      <c r="E539" s="25"/>
      <c r="H539" s="36"/>
      <c r="I539" s="36"/>
      <c r="J539" s="36"/>
      <c r="K539" s="36"/>
      <c r="L539" s="36"/>
      <c r="M539" s="36"/>
      <c r="N539" s="36"/>
      <c r="O539" s="36"/>
      <c r="P539" s="36"/>
      <c r="Q539" s="36"/>
      <c r="R539" s="36"/>
      <c r="S539" s="36"/>
      <c r="T539" s="36"/>
      <c r="U539" s="36"/>
      <c r="V539" s="36"/>
      <c r="W539" s="36"/>
    </row>
    <row r="540" spans="1:23" s="23" customFormat="1" x14ac:dyDescent="0.55000000000000004">
      <c r="A540" s="25"/>
      <c r="E540" s="25"/>
      <c r="H540" s="36"/>
      <c r="I540" s="36"/>
      <c r="J540" s="36"/>
      <c r="K540" s="36"/>
      <c r="L540" s="36"/>
      <c r="M540" s="36"/>
      <c r="N540" s="36"/>
      <c r="O540" s="36"/>
      <c r="P540" s="36"/>
      <c r="Q540" s="36"/>
      <c r="R540" s="36"/>
      <c r="S540" s="36"/>
      <c r="T540" s="36"/>
      <c r="U540" s="36"/>
      <c r="V540" s="36"/>
      <c r="W540" s="36"/>
    </row>
    <row r="541" spans="1:23" s="23" customFormat="1" x14ac:dyDescent="0.55000000000000004">
      <c r="A541" s="25"/>
      <c r="E541" s="25"/>
      <c r="H541" s="36"/>
      <c r="I541" s="36"/>
      <c r="J541" s="36"/>
      <c r="K541" s="36"/>
      <c r="L541" s="36"/>
      <c r="M541" s="36"/>
      <c r="N541" s="36"/>
      <c r="O541" s="36"/>
      <c r="P541" s="36"/>
      <c r="Q541" s="36"/>
      <c r="R541" s="36"/>
      <c r="S541" s="36"/>
      <c r="T541" s="36"/>
      <c r="U541" s="36"/>
      <c r="V541" s="36"/>
      <c r="W541" s="36"/>
    </row>
    <row r="542" spans="1:23" s="23" customFormat="1" x14ac:dyDescent="0.55000000000000004">
      <c r="A542" s="25"/>
      <c r="E542" s="25"/>
      <c r="H542" s="36"/>
      <c r="I542" s="36"/>
      <c r="J542" s="36"/>
      <c r="K542" s="36"/>
      <c r="L542" s="36"/>
      <c r="M542" s="36"/>
      <c r="N542" s="36"/>
      <c r="O542" s="36"/>
      <c r="P542" s="36"/>
      <c r="Q542" s="36"/>
      <c r="R542" s="36"/>
      <c r="S542" s="36"/>
      <c r="T542" s="36"/>
      <c r="U542" s="36"/>
      <c r="V542" s="36"/>
      <c r="W542" s="36"/>
    </row>
    <row r="543" spans="1:23" s="23" customFormat="1" x14ac:dyDescent="0.55000000000000004">
      <c r="A543" s="25"/>
      <c r="E543" s="25"/>
      <c r="H543" s="36"/>
      <c r="I543" s="36"/>
      <c r="J543" s="36"/>
      <c r="K543" s="36"/>
      <c r="L543" s="36"/>
      <c r="M543" s="36"/>
      <c r="N543" s="36"/>
      <c r="O543" s="36"/>
      <c r="P543" s="36"/>
      <c r="Q543" s="36"/>
      <c r="R543" s="36"/>
      <c r="S543" s="36"/>
      <c r="T543" s="36"/>
      <c r="U543" s="36"/>
      <c r="V543" s="36"/>
      <c r="W543" s="36"/>
    </row>
    <row r="544" spans="1:23" s="23" customFormat="1" x14ac:dyDescent="0.55000000000000004">
      <c r="A544" s="25"/>
      <c r="E544" s="25"/>
      <c r="H544" s="36"/>
      <c r="I544" s="36"/>
      <c r="J544" s="36"/>
      <c r="K544" s="36"/>
      <c r="L544" s="36"/>
      <c r="M544" s="36"/>
      <c r="N544" s="36"/>
      <c r="O544" s="36"/>
      <c r="P544" s="36"/>
      <c r="Q544" s="36"/>
      <c r="R544" s="36"/>
      <c r="S544" s="36"/>
      <c r="T544" s="36"/>
      <c r="U544" s="36"/>
      <c r="V544" s="36"/>
      <c r="W544" s="36"/>
    </row>
    <row r="545" spans="1:23" s="23" customFormat="1" x14ac:dyDescent="0.55000000000000004">
      <c r="A545" s="25"/>
      <c r="E545" s="25"/>
      <c r="H545" s="36"/>
      <c r="I545" s="36"/>
      <c r="J545" s="36"/>
      <c r="K545" s="36"/>
      <c r="L545" s="36"/>
      <c r="M545" s="36"/>
      <c r="N545" s="36"/>
      <c r="O545" s="36"/>
      <c r="P545" s="36"/>
      <c r="Q545" s="36"/>
      <c r="R545" s="36"/>
      <c r="S545" s="36"/>
      <c r="T545" s="36"/>
      <c r="U545" s="36"/>
      <c r="V545" s="36"/>
      <c r="W545" s="36"/>
    </row>
    <row r="546" spans="1:23" s="23" customFormat="1" x14ac:dyDescent="0.55000000000000004">
      <c r="A546" s="25"/>
      <c r="E546" s="25"/>
      <c r="H546" s="36"/>
      <c r="I546" s="36"/>
      <c r="J546" s="36"/>
      <c r="K546" s="36"/>
      <c r="L546" s="36"/>
      <c r="M546" s="36"/>
      <c r="N546" s="36"/>
      <c r="O546" s="36"/>
      <c r="P546" s="36"/>
      <c r="Q546" s="36"/>
      <c r="R546" s="36"/>
      <c r="S546" s="36"/>
      <c r="T546" s="36"/>
      <c r="U546" s="36"/>
      <c r="V546" s="36"/>
      <c r="W546" s="36"/>
    </row>
    <row r="547" spans="1:23" s="23" customFormat="1" x14ac:dyDescent="0.55000000000000004">
      <c r="A547" s="25"/>
      <c r="E547" s="25"/>
      <c r="H547" s="36"/>
      <c r="I547" s="36"/>
      <c r="J547" s="36"/>
      <c r="K547" s="36"/>
      <c r="L547" s="36"/>
      <c r="M547" s="36"/>
      <c r="N547" s="36"/>
      <c r="O547" s="36"/>
      <c r="P547" s="36"/>
      <c r="Q547" s="36"/>
      <c r="R547" s="36"/>
      <c r="S547" s="36"/>
      <c r="T547" s="36"/>
      <c r="U547" s="36"/>
      <c r="V547" s="36"/>
      <c r="W547" s="36"/>
    </row>
    <row r="548" spans="1:23" s="23" customFormat="1" x14ac:dyDescent="0.55000000000000004">
      <c r="A548" s="25"/>
      <c r="E548" s="25"/>
      <c r="H548" s="36"/>
      <c r="I548" s="36"/>
      <c r="J548" s="36"/>
      <c r="K548" s="36"/>
      <c r="L548" s="36"/>
      <c r="M548" s="36"/>
      <c r="N548" s="36"/>
      <c r="O548" s="36"/>
      <c r="P548" s="36"/>
      <c r="Q548" s="36"/>
      <c r="R548" s="36"/>
      <c r="S548" s="36"/>
      <c r="T548" s="36"/>
      <c r="U548" s="36"/>
      <c r="V548" s="36"/>
      <c r="W548" s="36"/>
    </row>
    <row r="549" spans="1:23" s="23" customFormat="1" x14ac:dyDescent="0.55000000000000004">
      <c r="A549" s="25"/>
      <c r="E549" s="25"/>
      <c r="H549" s="36"/>
      <c r="I549" s="36"/>
      <c r="J549" s="36"/>
      <c r="K549" s="36"/>
      <c r="L549" s="36"/>
      <c r="M549" s="36"/>
      <c r="N549" s="36"/>
      <c r="O549" s="36"/>
      <c r="P549" s="36"/>
      <c r="Q549" s="36"/>
      <c r="R549" s="36"/>
      <c r="S549" s="36"/>
      <c r="T549" s="36"/>
      <c r="U549" s="36"/>
      <c r="V549" s="36"/>
      <c r="W549" s="36"/>
    </row>
    <row r="550" spans="1:23" s="23" customFormat="1" x14ac:dyDescent="0.55000000000000004">
      <c r="A550" s="25"/>
      <c r="E550" s="25"/>
      <c r="H550" s="36"/>
      <c r="I550" s="36"/>
      <c r="J550" s="36"/>
      <c r="K550" s="36"/>
      <c r="L550" s="36"/>
      <c r="M550" s="36"/>
      <c r="N550" s="36"/>
      <c r="O550" s="36"/>
      <c r="P550" s="36"/>
      <c r="Q550" s="36"/>
      <c r="R550" s="36"/>
      <c r="S550" s="36"/>
      <c r="T550" s="36"/>
      <c r="U550" s="36"/>
      <c r="V550" s="36"/>
      <c r="W550" s="36"/>
    </row>
    <row r="551" spans="1:23" s="23" customFormat="1" x14ac:dyDescent="0.55000000000000004">
      <c r="A551" s="25"/>
      <c r="E551" s="25"/>
      <c r="H551" s="36"/>
      <c r="I551" s="36"/>
      <c r="J551" s="36"/>
      <c r="K551" s="36"/>
      <c r="L551" s="36"/>
      <c r="M551" s="36"/>
      <c r="N551" s="36"/>
      <c r="O551" s="36"/>
      <c r="P551" s="36"/>
      <c r="Q551" s="36"/>
      <c r="R551" s="36"/>
      <c r="S551" s="36"/>
      <c r="T551" s="36"/>
      <c r="U551" s="36"/>
      <c r="V551" s="36"/>
      <c r="W551" s="36"/>
    </row>
    <row r="552" spans="1:23" s="23" customFormat="1" x14ac:dyDescent="0.55000000000000004">
      <c r="A552" s="25"/>
      <c r="E552" s="25"/>
      <c r="H552" s="36"/>
      <c r="I552" s="36"/>
      <c r="J552" s="36"/>
      <c r="K552" s="36"/>
      <c r="L552" s="36"/>
      <c r="M552" s="36"/>
      <c r="N552" s="36"/>
      <c r="O552" s="36"/>
      <c r="P552" s="36"/>
      <c r="Q552" s="36"/>
      <c r="R552" s="36"/>
      <c r="S552" s="36"/>
      <c r="T552" s="36"/>
      <c r="U552" s="36"/>
      <c r="V552" s="36"/>
      <c r="W552" s="36"/>
    </row>
    <row r="553" spans="1:23" s="23" customFormat="1" x14ac:dyDescent="0.55000000000000004">
      <c r="A553" s="25"/>
      <c r="E553" s="25"/>
      <c r="H553" s="36"/>
      <c r="I553" s="36"/>
      <c r="J553" s="36"/>
      <c r="K553" s="36"/>
      <c r="L553" s="36"/>
      <c r="M553" s="36"/>
      <c r="N553" s="36"/>
      <c r="O553" s="36"/>
      <c r="P553" s="36"/>
      <c r="Q553" s="36"/>
      <c r="R553" s="36"/>
      <c r="S553" s="36"/>
      <c r="T553" s="36"/>
      <c r="U553" s="36"/>
      <c r="V553" s="36"/>
      <c r="W553" s="36"/>
    </row>
    <row r="554" spans="1:23" s="23" customFormat="1" x14ac:dyDescent="0.55000000000000004">
      <c r="A554" s="25"/>
      <c r="E554" s="25"/>
      <c r="H554" s="36"/>
      <c r="I554" s="36"/>
      <c r="J554" s="36"/>
      <c r="K554" s="36"/>
      <c r="L554" s="36"/>
      <c r="M554" s="36"/>
      <c r="N554" s="36"/>
      <c r="O554" s="36"/>
      <c r="P554" s="36"/>
      <c r="Q554" s="36"/>
      <c r="R554" s="36"/>
      <c r="S554" s="36"/>
      <c r="T554" s="36"/>
      <c r="U554" s="36"/>
      <c r="V554" s="36"/>
      <c r="W554" s="36"/>
    </row>
    <row r="555" spans="1:23" s="23" customFormat="1" x14ac:dyDescent="0.55000000000000004">
      <c r="A555" s="25"/>
      <c r="E555" s="25"/>
      <c r="H555" s="36"/>
      <c r="I555" s="36"/>
      <c r="J555" s="36"/>
      <c r="K555" s="36"/>
      <c r="L555" s="36"/>
      <c r="M555" s="36"/>
      <c r="N555" s="36"/>
      <c r="O555" s="36"/>
      <c r="P555" s="36"/>
      <c r="Q555" s="36"/>
      <c r="R555" s="36"/>
      <c r="S555" s="36"/>
      <c r="T555" s="36"/>
      <c r="U555" s="36"/>
      <c r="V555" s="36"/>
      <c r="W555" s="36"/>
    </row>
    <row r="556" spans="1:23" s="23" customFormat="1" x14ac:dyDescent="0.55000000000000004">
      <c r="A556" s="25"/>
      <c r="E556" s="25"/>
      <c r="H556" s="36"/>
      <c r="I556" s="36"/>
      <c r="J556" s="36"/>
      <c r="K556" s="36"/>
      <c r="L556" s="36"/>
      <c r="M556" s="36"/>
      <c r="N556" s="36"/>
      <c r="O556" s="36"/>
      <c r="P556" s="36"/>
      <c r="Q556" s="36"/>
      <c r="R556" s="36"/>
      <c r="S556" s="36"/>
      <c r="T556" s="36"/>
      <c r="U556" s="36"/>
      <c r="V556" s="36"/>
      <c r="W556" s="36"/>
    </row>
    <row r="557" spans="1:23" s="23" customFormat="1" x14ac:dyDescent="0.55000000000000004">
      <c r="A557" s="25"/>
      <c r="E557" s="25"/>
      <c r="H557" s="36"/>
      <c r="I557" s="36"/>
      <c r="J557" s="36"/>
      <c r="K557" s="36"/>
      <c r="L557" s="36"/>
      <c r="M557" s="36"/>
      <c r="N557" s="36"/>
      <c r="O557" s="36"/>
      <c r="P557" s="36"/>
      <c r="Q557" s="36"/>
      <c r="R557" s="36"/>
      <c r="S557" s="36"/>
      <c r="T557" s="36"/>
      <c r="U557" s="36"/>
      <c r="V557" s="36"/>
      <c r="W557" s="36"/>
    </row>
    <row r="558" spans="1:23" s="23" customFormat="1" x14ac:dyDescent="0.55000000000000004">
      <c r="A558" s="25"/>
      <c r="E558" s="25"/>
      <c r="H558" s="36"/>
      <c r="I558" s="36"/>
      <c r="J558" s="36"/>
      <c r="K558" s="36"/>
      <c r="L558" s="36"/>
      <c r="M558" s="36"/>
      <c r="N558" s="36"/>
      <c r="O558" s="36"/>
      <c r="P558" s="36"/>
      <c r="Q558" s="36"/>
      <c r="R558" s="36"/>
      <c r="S558" s="36"/>
      <c r="T558" s="36"/>
      <c r="U558" s="36"/>
      <c r="V558" s="36"/>
      <c r="W558" s="36"/>
    </row>
    <row r="559" spans="1:23" s="23" customFormat="1" x14ac:dyDescent="0.55000000000000004">
      <c r="A559" s="25"/>
      <c r="E559" s="25"/>
      <c r="H559" s="36"/>
      <c r="I559" s="36"/>
      <c r="J559" s="36"/>
      <c r="K559" s="36"/>
      <c r="L559" s="36"/>
      <c r="M559" s="36"/>
      <c r="N559" s="36"/>
      <c r="O559" s="36"/>
      <c r="P559" s="36"/>
      <c r="Q559" s="36"/>
      <c r="R559" s="36"/>
      <c r="S559" s="36"/>
      <c r="T559" s="36"/>
      <c r="U559" s="36"/>
      <c r="V559" s="36"/>
      <c r="W559" s="36"/>
    </row>
    <row r="560" spans="1:23" s="23" customFormat="1" x14ac:dyDescent="0.55000000000000004">
      <c r="A560" s="25"/>
      <c r="E560" s="25"/>
      <c r="H560" s="36"/>
      <c r="I560" s="36"/>
      <c r="J560" s="36"/>
      <c r="K560" s="36"/>
      <c r="L560" s="36"/>
      <c r="M560" s="36"/>
      <c r="N560" s="36"/>
      <c r="O560" s="36"/>
      <c r="P560" s="36"/>
      <c r="Q560" s="36"/>
      <c r="R560" s="36"/>
      <c r="S560" s="36"/>
      <c r="T560" s="36"/>
      <c r="U560" s="36"/>
      <c r="V560" s="36"/>
      <c r="W560" s="36"/>
    </row>
    <row r="561" spans="1:23" s="23" customFormat="1" x14ac:dyDescent="0.55000000000000004">
      <c r="A561" s="25"/>
      <c r="E561" s="25"/>
      <c r="H561" s="36"/>
      <c r="I561" s="36"/>
      <c r="J561" s="36"/>
      <c r="K561" s="36"/>
      <c r="L561" s="36"/>
      <c r="M561" s="36"/>
      <c r="N561" s="36"/>
      <c r="O561" s="36"/>
      <c r="P561" s="36"/>
      <c r="Q561" s="36"/>
      <c r="R561" s="36"/>
      <c r="S561" s="36"/>
      <c r="T561" s="36"/>
      <c r="U561" s="36"/>
      <c r="V561" s="36"/>
      <c r="W561" s="36"/>
    </row>
    <row r="562" spans="1:23" s="23" customFormat="1" x14ac:dyDescent="0.55000000000000004">
      <c r="A562" s="25"/>
      <c r="E562" s="25"/>
      <c r="H562" s="36"/>
      <c r="I562" s="36"/>
      <c r="J562" s="36"/>
      <c r="K562" s="36"/>
      <c r="L562" s="36"/>
      <c r="M562" s="36"/>
      <c r="N562" s="36"/>
      <c r="O562" s="36"/>
      <c r="P562" s="36"/>
      <c r="Q562" s="36"/>
      <c r="R562" s="36"/>
      <c r="S562" s="36"/>
      <c r="T562" s="36"/>
      <c r="U562" s="36"/>
      <c r="V562" s="36"/>
      <c r="W562" s="36"/>
    </row>
    <row r="563" spans="1:23" s="23" customFormat="1" x14ac:dyDescent="0.55000000000000004">
      <c r="A563" s="25"/>
      <c r="E563" s="25"/>
      <c r="H563" s="36"/>
      <c r="I563" s="36"/>
      <c r="J563" s="36"/>
      <c r="K563" s="36"/>
      <c r="L563" s="36"/>
      <c r="M563" s="36"/>
      <c r="N563" s="36"/>
      <c r="O563" s="36"/>
      <c r="P563" s="36"/>
      <c r="Q563" s="36"/>
      <c r="R563" s="36"/>
      <c r="S563" s="36"/>
      <c r="T563" s="36"/>
      <c r="U563" s="36"/>
      <c r="V563" s="36"/>
      <c r="W563" s="36"/>
    </row>
    <row r="564" spans="1:23" s="23" customFormat="1" x14ac:dyDescent="0.55000000000000004">
      <c r="A564" s="25"/>
      <c r="E564" s="25"/>
      <c r="H564" s="36"/>
      <c r="I564" s="36"/>
      <c r="J564" s="36"/>
      <c r="K564" s="36"/>
      <c r="L564" s="36"/>
      <c r="M564" s="36"/>
      <c r="N564" s="36"/>
      <c r="O564" s="36"/>
      <c r="P564" s="36"/>
      <c r="Q564" s="36"/>
      <c r="R564" s="36"/>
      <c r="S564" s="36"/>
      <c r="T564" s="36"/>
      <c r="U564" s="36"/>
      <c r="V564" s="36"/>
      <c r="W564" s="36"/>
    </row>
    <row r="565" spans="1:23" s="23" customFormat="1" x14ac:dyDescent="0.55000000000000004">
      <c r="A565" s="25"/>
      <c r="E565" s="25"/>
      <c r="H565" s="36"/>
      <c r="I565" s="36"/>
      <c r="J565" s="36"/>
      <c r="K565" s="36"/>
      <c r="L565" s="36"/>
      <c r="M565" s="36"/>
      <c r="N565" s="36"/>
      <c r="O565" s="36"/>
      <c r="P565" s="36"/>
      <c r="Q565" s="36"/>
      <c r="R565" s="36"/>
      <c r="S565" s="36"/>
      <c r="T565" s="36"/>
      <c r="U565" s="36"/>
      <c r="V565" s="36"/>
      <c r="W565" s="36"/>
    </row>
    <row r="566" spans="1:23" s="23" customFormat="1" x14ac:dyDescent="0.55000000000000004">
      <c r="A566" s="25"/>
      <c r="E566" s="25"/>
      <c r="H566" s="36"/>
      <c r="I566" s="36"/>
      <c r="J566" s="36"/>
      <c r="K566" s="36"/>
      <c r="L566" s="36"/>
      <c r="M566" s="36"/>
      <c r="N566" s="36"/>
      <c r="O566" s="36"/>
      <c r="P566" s="36"/>
      <c r="Q566" s="36"/>
      <c r="R566" s="36"/>
      <c r="S566" s="36"/>
      <c r="T566" s="36"/>
      <c r="U566" s="36"/>
      <c r="V566" s="36"/>
      <c r="W566" s="36"/>
    </row>
    <row r="567" spans="1:23" s="23" customFormat="1" x14ac:dyDescent="0.55000000000000004">
      <c r="A567" s="25"/>
      <c r="E567" s="25"/>
      <c r="H567" s="36"/>
      <c r="I567" s="36"/>
      <c r="J567" s="36"/>
      <c r="K567" s="36"/>
      <c r="L567" s="36"/>
      <c r="M567" s="36"/>
      <c r="N567" s="36"/>
      <c r="O567" s="36"/>
      <c r="P567" s="36"/>
      <c r="Q567" s="36"/>
      <c r="R567" s="36"/>
      <c r="S567" s="36"/>
      <c r="T567" s="36"/>
      <c r="U567" s="36"/>
      <c r="V567" s="36"/>
      <c r="W567" s="36"/>
    </row>
    <row r="568" spans="1:23" s="23" customFormat="1" x14ac:dyDescent="0.55000000000000004">
      <c r="A568" s="25"/>
      <c r="E568" s="25"/>
      <c r="H568" s="36"/>
      <c r="I568" s="36"/>
      <c r="J568" s="36"/>
      <c r="K568" s="36"/>
      <c r="L568" s="36"/>
      <c r="M568" s="36"/>
      <c r="N568" s="36"/>
      <c r="O568" s="36"/>
      <c r="P568" s="36"/>
      <c r="Q568" s="36"/>
      <c r="R568" s="36"/>
      <c r="S568" s="36"/>
      <c r="T568" s="36"/>
      <c r="U568" s="36"/>
      <c r="V568" s="36"/>
      <c r="W568" s="36"/>
    </row>
    <row r="569" spans="1:23" s="23" customFormat="1" x14ac:dyDescent="0.55000000000000004">
      <c r="A569" s="25"/>
      <c r="E569" s="25"/>
      <c r="H569" s="36"/>
      <c r="I569" s="36"/>
      <c r="J569" s="36"/>
      <c r="K569" s="36"/>
      <c r="L569" s="36"/>
      <c r="M569" s="36"/>
      <c r="N569" s="36"/>
      <c r="O569" s="36"/>
      <c r="P569" s="36"/>
      <c r="Q569" s="36"/>
      <c r="R569" s="36"/>
      <c r="S569" s="36"/>
      <c r="T569" s="36"/>
      <c r="U569" s="36"/>
      <c r="V569" s="36"/>
      <c r="W569" s="36"/>
    </row>
    <row r="570" spans="1:23" s="23" customFormat="1" x14ac:dyDescent="0.55000000000000004">
      <c r="A570" s="25"/>
      <c r="E570" s="25"/>
      <c r="H570" s="36"/>
      <c r="I570" s="36"/>
      <c r="J570" s="36"/>
      <c r="K570" s="36"/>
      <c r="L570" s="36"/>
      <c r="M570" s="36"/>
      <c r="N570" s="36"/>
      <c r="O570" s="36"/>
      <c r="P570" s="36"/>
      <c r="Q570" s="36"/>
      <c r="R570" s="36"/>
      <c r="S570" s="36"/>
      <c r="T570" s="36"/>
      <c r="U570" s="36"/>
      <c r="V570" s="36"/>
      <c r="W570" s="36"/>
    </row>
    <row r="571" spans="1:23" s="23" customFormat="1" x14ac:dyDescent="0.55000000000000004">
      <c r="A571" s="25"/>
      <c r="E571" s="25"/>
      <c r="H571" s="36"/>
      <c r="I571" s="36"/>
      <c r="J571" s="36"/>
      <c r="K571" s="36"/>
      <c r="L571" s="36"/>
      <c r="M571" s="36"/>
      <c r="N571" s="36"/>
      <c r="O571" s="36"/>
      <c r="P571" s="36"/>
      <c r="Q571" s="36"/>
      <c r="R571" s="36"/>
      <c r="S571" s="36"/>
      <c r="T571" s="36"/>
      <c r="U571" s="36"/>
      <c r="V571" s="36"/>
      <c r="W571" s="36"/>
    </row>
    <row r="572" spans="1:23" s="23" customFormat="1" x14ac:dyDescent="0.55000000000000004">
      <c r="A572" s="25"/>
      <c r="E572" s="25"/>
      <c r="H572" s="36"/>
      <c r="I572" s="36"/>
      <c r="J572" s="36"/>
      <c r="K572" s="36"/>
      <c r="L572" s="36"/>
      <c r="M572" s="36"/>
      <c r="N572" s="36"/>
      <c r="O572" s="36"/>
      <c r="P572" s="36"/>
      <c r="Q572" s="36"/>
      <c r="R572" s="36"/>
      <c r="S572" s="36"/>
      <c r="T572" s="36"/>
      <c r="U572" s="36"/>
      <c r="V572" s="36"/>
      <c r="W572" s="36"/>
    </row>
    <row r="573" spans="1:23" s="23" customFormat="1" x14ac:dyDescent="0.55000000000000004">
      <c r="A573" s="25"/>
      <c r="E573" s="25"/>
      <c r="H573" s="36"/>
      <c r="I573" s="36"/>
      <c r="J573" s="36"/>
      <c r="K573" s="36"/>
      <c r="L573" s="36"/>
      <c r="M573" s="36"/>
      <c r="N573" s="36"/>
      <c r="O573" s="36"/>
      <c r="P573" s="36"/>
      <c r="Q573" s="36"/>
      <c r="R573" s="36"/>
      <c r="S573" s="36"/>
      <c r="T573" s="36"/>
      <c r="U573" s="36"/>
      <c r="V573" s="36"/>
      <c r="W573" s="36"/>
    </row>
    <row r="574" spans="1:23" s="23" customFormat="1" x14ac:dyDescent="0.55000000000000004">
      <c r="A574" s="25"/>
      <c r="E574" s="25"/>
      <c r="H574" s="36"/>
      <c r="I574" s="36"/>
      <c r="J574" s="36"/>
      <c r="K574" s="36"/>
      <c r="L574" s="36"/>
      <c r="M574" s="36"/>
      <c r="N574" s="36"/>
      <c r="O574" s="36"/>
      <c r="P574" s="36"/>
      <c r="Q574" s="36"/>
      <c r="R574" s="36"/>
      <c r="S574" s="36"/>
      <c r="T574" s="36"/>
      <c r="U574" s="36"/>
      <c r="V574" s="36"/>
      <c r="W574" s="36"/>
    </row>
    <row r="575" spans="1:23" s="23" customFormat="1" x14ac:dyDescent="0.55000000000000004">
      <c r="A575" s="25"/>
      <c r="E575" s="25"/>
      <c r="H575" s="36"/>
      <c r="I575" s="36"/>
      <c r="J575" s="36"/>
      <c r="K575" s="36"/>
      <c r="L575" s="36"/>
      <c r="M575" s="36"/>
      <c r="N575" s="36"/>
      <c r="O575" s="36"/>
      <c r="P575" s="36"/>
      <c r="Q575" s="36"/>
      <c r="R575" s="36"/>
      <c r="S575" s="36"/>
      <c r="T575" s="36"/>
      <c r="U575" s="36"/>
      <c r="V575" s="36"/>
      <c r="W575" s="36"/>
    </row>
    <row r="576" spans="1:23" s="23" customFormat="1" x14ac:dyDescent="0.55000000000000004">
      <c r="A576" s="25"/>
      <c r="E576" s="25"/>
      <c r="H576" s="36"/>
      <c r="I576" s="36"/>
      <c r="J576" s="36"/>
      <c r="K576" s="36"/>
      <c r="L576" s="36"/>
      <c r="M576" s="36"/>
      <c r="N576" s="36"/>
      <c r="O576" s="36"/>
      <c r="P576" s="36"/>
      <c r="Q576" s="36"/>
      <c r="R576" s="36"/>
      <c r="S576" s="36"/>
      <c r="T576" s="36"/>
      <c r="U576" s="36"/>
      <c r="V576" s="36"/>
      <c r="W576" s="36"/>
    </row>
    <row r="577" spans="1:23" s="23" customFormat="1" x14ac:dyDescent="0.55000000000000004">
      <c r="A577" s="25"/>
      <c r="E577" s="25"/>
      <c r="H577" s="36"/>
      <c r="I577" s="36"/>
      <c r="J577" s="36"/>
      <c r="K577" s="36"/>
      <c r="L577" s="36"/>
      <c r="M577" s="36"/>
      <c r="N577" s="36"/>
      <c r="O577" s="36"/>
      <c r="P577" s="36"/>
      <c r="Q577" s="36"/>
      <c r="R577" s="36"/>
      <c r="S577" s="36"/>
      <c r="T577" s="36"/>
      <c r="U577" s="36"/>
      <c r="V577" s="36"/>
      <c r="W577" s="36"/>
    </row>
    <row r="578" spans="1:23" s="23" customFormat="1" x14ac:dyDescent="0.55000000000000004">
      <c r="A578" s="25"/>
      <c r="E578" s="25"/>
      <c r="H578" s="36"/>
      <c r="I578" s="36"/>
      <c r="J578" s="36"/>
      <c r="K578" s="36"/>
      <c r="L578" s="36"/>
      <c r="M578" s="36"/>
      <c r="N578" s="36"/>
      <c r="O578" s="36"/>
      <c r="P578" s="36"/>
      <c r="Q578" s="36"/>
      <c r="R578" s="36"/>
      <c r="S578" s="36"/>
      <c r="T578" s="36"/>
      <c r="U578" s="36"/>
      <c r="V578" s="36"/>
      <c r="W578" s="36"/>
    </row>
    <row r="579" spans="1:23" s="23" customFormat="1" x14ac:dyDescent="0.55000000000000004">
      <c r="A579" s="25"/>
      <c r="E579" s="25"/>
      <c r="H579" s="36"/>
      <c r="I579" s="36"/>
      <c r="J579" s="36"/>
      <c r="K579" s="36"/>
      <c r="L579" s="36"/>
      <c r="M579" s="36"/>
      <c r="N579" s="36"/>
      <c r="O579" s="36"/>
      <c r="P579" s="36"/>
      <c r="Q579" s="36"/>
      <c r="R579" s="36"/>
      <c r="S579" s="36"/>
      <c r="T579" s="36"/>
      <c r="U579" s="36"/>
      <c r="V579" s="36"/>
      <c r="W579" s="36"/>
    </row>
    <row r="580" spans="1:23" s="23" customFormat="1" x14ac:dyDescent="0.55000000000000004">
      <c r="A580" s="25"/>
      <c r="E580" s="25"/>
      <c r="H580" s="36"/>
      <c r="I580" s="36"/>
      <c r="J580" s="36"/>
      <c r="K580" s="36"/>
      <c r="L580" s="36"/>
      <c r="M580" s="36"/>
      <c r="N580" s="36"/>
      <c r="O580" s="36"/>
      <c r="P580" s="36"/>
      <c r="Q580" s="36"/>
      <c r="R580" s="36"/>
      <c r="S580" s="36"/>
      <c r="T580" s="36"/>
      <c r="U580" s="36"/>
      <c r="V580" s="36"/>
      <c r="W580" s="36"/>
    </row>
    <row r="581" spans="1:23" s="23" customFormat="1" x14ac:dyDescent="0.55000000000000004">
      <c r="A581" s="25"/>
      <c r="E581" s="25"/>
      <c r="H581" s="36"/>
      <c r="I581" s="36"/>
      <c r="J581" s="36"/>
      <c r="K581" s="36"/>
      <c r="L581" s="36"/>
      <c r="M581" s="36"/>
      <c r="N581" s="36"/>
      <c r="O581" s="36"/>
      <c r="P581" s="36"/>
      <c r="Q581" s="36"/>
      <c r="R581" s="36"/>
      <c r="S581" s="36"/>
      <c r="T581" s="36"/>
      <c r="U581" s="36"/>
      <c r="V581" s="36"/>
      <c r="W581" s="36"/>
    </row>
    <row r="582" spans="1:23" s="23" customFormat="1" x14ac:dyDescent="0.55000000000000004">
      <c r="A582" s="25"/>
      <c r="E582" s="25"/>
      <c r="H582" s="36"/>
      <c r="I582" s="36"/>
      <c r="J582" s="36"/>
      <c r="K582" s="36"/>
      <c r="L582" s="36"/>
      <c r="M582" s="36"/>
      <c r="N582" s="36"/>
      <c r="O582" s="36"/>
      <c r="P582" s="36"/>
      <c r="Q582" s="36"/>
      <c r="R582" s="36"/>
      <c r="S582" s="36"/>
      <c r="T582" s="36"/>
      <c r="U582" s="36"/>
      <c r="V582" s="36"/>
      <c r="W582" s="36"/>
    </row>
    <row r="583" spans="1:23" s="23" customFormat="1" x14ac:dyDescent="0.55000000000000004">
      <c r="A583" s="25"/>
      <c r="E583" s="25"/>
      <c r="H583" s="36"/>
      <c r="I583" s="36"/>
      <c r="J583" s="36"/>
      <c r="K583" s="36"/>
      <c r="L583" s="36"/>
      <c r="M583" s="36"/>
      <c r="N583" s="36"/>
      <c r="O583" s="36"/>
      <c r="P583" s="36"/>
      <c r="Q583" s="36"/>
      <c r="R583" s="36"/>
      <c r="S583" s="36"/>
      <c r="T583" s="36"/>
      <c r="U583" s="36"/>
      <c r="V583" s="36"/>
      <c r="W583" s="36"/>
    </row>
    <row r="584" spans="1:23" s="23" customFormat="1" x14ac:dyDescent="0.55000000000000004">
      <c r="A584" s="25"/>
      <c r="E584" s="25"/>
      <c r="H584" s="36"/>
      <c r="I584" s="36"/>
      <c r="J584" s="36"/>
      <c r="K584" s="36"/>
      <c r="L584" s="36"/>
      <c r="M584" s="36"/>
      <c r="N584" s="36"/>
      <c r="O584" s="36"/>
      <c r="P584" s="36"/>
      <c r="Q584" s="36"/>
      <c r="R584" s="36"/>
      <c r="S584" s="36"/>
      <c r="T584" s="36"/>
      <c r="U584" s="36"/>
      <c r="V584" s="36"/>
      <c r="W584" s="36"/>
    </row>
    <row r="585" spans="1:23" s="23" customFormat="1" x14ac:dyDescent="0.55000000000000004">
      <c r="A585" s="25"/>
      <c r="E585" s="25"/>
      <c r="H585" s="36"/>
      <c r="I585" s="36"/>
      <c r="J585" s="36"/>
      <c r="K585" s="36"/>
      <c r="L585" s="36"/>
      <c r="M585" s="36"/>
      <c r="N585" s="36"/>
      <c r="O585" s="36"/>
      <c r="P585" s="36"/>
      <c r="Q585" s="36"/>
      <c r="R585" s="36"/>
      <c r="S585" s="36"/>
      <c r="T585" s="36"/>
      <c r="U585" s="36"/>
      <c r="V585" s="36"/>
      <c r="W585" s="36"/>
    </row>
    <row r="586" spans="1:23" s="23" customFormat="1" x14ac:dyDescent="0.55000000000000004">
      <c r="A586" s="25"/>
      <c r="E586" s="25"/>
      <c r="H586" s="36"/>
      <c r="I586" s="36"/>
      <c r="J586" s="36"/>
      <c r="K586" s="36"/>
      <c r="L586" s="36"/>
      <c r="M586" s="36"/>
      <c r="N586" s="36"/>
      <c r="O586" s="36"/>
      <c r="P586" s="36"/>
      <c r="Q586" s="36"/>
      <c r="R586" s="36"/>
      <c r="S586" s="36"/>
      <c r="T586" s="36"/>
      <c r="U586" s="36"/>
      <c r="V586" s="36"/>
      <c r="W586" s="36"/>
    </row>
    <row r="587" spans="1:23" s="23" customFormat="1" x14ac:dyDescent="0.55000000000000004">
      <c r="A587" s="25"/>
      <c r="E587" s="25"/>
      <c r="H587" s="36"/>
      <c r="I587" s="36"/>
      <c r="J587" s="36"/>
      <c r="K587" s="36"/>
      <c r="L587" s="36"/>
      <c r="M587" s="36"/>
      <c r="N587" s="36"/>
      <c r="O587" s="36"/>
      <c r="P587" s="36"/>
      <c r="Q587" s="36"/>
      <c r="R587" s="36"/>
      <c r="S587" s="36"/>
      <c r="T587" s="36"/>
      <c r="U587" s="36"/>
      <c r="V587" s="36"/>
      <c r="W587" s="36"/>
    </row>
    <row r="588" spans="1:23" s="23" customFormat="1" x14ac:dyDescent="0.55000000000000004">
      <c r="A588" s="25"/>
      <c r="E588" s="25"/>
      <c r="H588" s="36"/>
      <c r="I588" s="36"/>
      <c r="J588" s="36"/>
      <c r="K588" s="36"/>
      <c r="L588" s="36"/>
      <c r="M588" s="36"/>
      <c r="N588" s="36"/>
      <c r="O588" s="36"/>
      <c r="P588" s="36"/>
      <c r="Q588" s="36"/>
      <c r="R588" s="36"/>
      <c r="S588" s="36"/>
      <c r="T588" s="36"/>
      <c r="U588" s="36"/>
      <c r="V588" s="36"/>
      <c r="W588" s="36"/>
    </row>
    <row r="589" spans="1:23" s="23" customFormat="1" x14ac:dyDescent="0.55000000000000004">
      <c r="A589" s="25"/>
      <c r="E589" s="25"/>
      <c r="H589" s="36"/>
      <c r="I589" s="36"/>
      <c r="J589" s="36"/>
      <c r="K589" s="36"/>
      <c r="L589" s="36"/>
      <c r="M589" s="36"/>
      <c r="N589" s="36"/>
      <c r="O589" s="36"/>
      <c r="P589" s="36"/>
      <c r="Q589" s="36"/>
      <c r="R589" s="36"/>
      <c r="S589" s="36"/>
      <c r="T589" s="36"/>
      <c r="U589" s="36"/>
      <c r="V589" s="36"/>
      <c r="W589" s="36"/>
    </row>
    <row r="590" spans="1:23" s="23" customFormat="1" x14ac:dyDescent="0.55000000000000004">
      <c r="A590" s="25"/>
      <c r="E590" s="25"/>
      <c r="H590" s="36"/>
      <c r="I590" s="36"/>
      <c r="J590" s="36"/>
      <c r="K590" s="36"/>
      <c r="L590" s="36"/>
      <c r="M590" s="36"/>
      <c r="N590" s="36"/>
      <c r="O590" s="36"/>
      <c r="P590" s="36"/>
      <c r="Q590" s="36"/>
      <c r="R590" s="36"/>
      <c r="S590" s="36"/>
      <c r="T590" s="36"/>
      <c r="U590" s="36"/>
      <c r="V590" s="36"/>
      <c r="W590" s="36"/>
    </row>
    <row r="591" spans="1:23" s="23" customFormat="1" x14ac:dyDescent="0.55000000000000004">
      <c r="A591" s="25"/>
      <c r="E591" s="25"/>
      <c r="H591" s="36"/>
      <c r="I591" s="36"/>
      <c r="J591" s="36"/>
      <c r="K591" s="36"/>
      <c r="L591" s="36"/>
      <c r="M591" s="36"/>
      <c r="N591" s="36"/>
      <c r="O591" s="36"/>
      <c r="P591" s="36"/>
      <c r="Q591" s="36"/>
      <c r="R591" s="36"/>
      <c r="S591" s="36"/>
      <c r="T591" s="36"/>
      <c r="U591" s="36"/>
      <c r="V591" s="36"/>
      <c r="W591" s="36"/>
    </row>
    <row r="592" spans="1:23" s="23" customFormat="1" x14ac:dyDescent="0.55000000000000004">
      <c r="A592" s="25"/>
      <c r="E592" s="25"/>
      <c r="H592" s="36"/>
      <c r="I592" s="36"/>
      <c r="J592" s="36"/>
      <c r="K592" s="36"/>
      <c r="L592" s="36"/>
      <c r="M592" s="36"/>
      <c r="N592" s="36"/>
      <c r="O592" s="36"/>
      <c r="P592" s="36"/>
      <c r="Q592" s="36"/>
      <c r="R592" s="36"/>
      <c r="S592" s="36"/>
      <c r="T592" s="36"/>
      <c r="U592" s="36"/>
      <c r="V592" s="36"/>
      <c r="W592" s="36"/>
    </row>
    <row r="593" spans="1:23" s="23" customFormat="1" x14ac:dyDescent="0.55000000000000004">
      <c r="A593" s="25"/>
      <c r="E593" s="25"/>
      <c r="H593" s="36"/>
      <c r="I593" s="36"/>
      <c r="J593" s="36"/>
      <c r="K593" s="36"/>
      <c r="L593" s="36"/>
      <c r="M593" s="36"/>
      <c r="N593" s="36"/>
      <c r="O593" s="36"/>
      <c r="P593" s="36"/>
      <c r="Q593" s="36"/>
      <c r="R593" s="36"/>
      <c r="S593" s="36"/>
      <c r="T593" s="36"/>
      <c r="U593" s="36"/>
      <c r="V593" s="36"/>
      <c r="W593" s="36"/>
    </row>
    <row r="594" spans="1:23" s="23" customFormat="1" x14ac:dyDescent="0.55000000000000004">
      <c r="A594" s="25"/>
      <c r="E594" s="25"/>
      <c r="H594" s="36"/>
      <c r="I594" s="36"/>
      <c r="J594" s="36"/>
      <c r="K594" s="36"/>
      <c r="L594" s="36"/>
      <c r="M594" s="36"/>
      <c r="N594" s="36"/>
      <c r="O594" s="36"/>
      <c r="P594" s="36"/>
      <c r="Q594" s="36"/>
      <c r="R594" s="36"/>
      <c r="S594" s="36"/>
      <c r="T594" s="36"/>
      <c r="U594" s="36"/>
      <c r="V594" s="36"/>
      <c r="W594" s="36"/>
    </row>
    <row r="595" spans="1:23" s="23" customFormat="1" x14ac:dyDescent="0.55000000000000004">
      <c r="A595" s="25"/>
      <c r="E595" s="25"/>
      <c r="H595" s="36"/>
      <c r="I595" s="36"/>
      <c r="J595" s="36"/>
      <c r="K595" s="36"/>
      <c r="L595" s="36"/>
      <c r="M595" s="36"/>
      <c r="N595" s="36"/>
      <c r="O595" s="36"/>
      <c r="P595" s="36"/>
      <c r="Q595" s="36"/>
      <c r="R595" s="36"/>
      <c r="S595" s="36"/>
      <c r="T595" s="36"/>
      <c r="U595" s="36"/>
      <c r="V595" s="36"/>
      <c r="W595" s="36"/>
    </row>
    <row r="596" spans="1:23" s="23" customFormat="1" x14ac:dyDescent="0.55000000000000004">
      <c r="A596" s="25"/>
      <c r="E596" s="25"/>
      <c r="H596" s="36"/>
      <c r="I596" s="36"/>
      <c r="J596" s="36"/>
      <c r="K596" s="36"/>
      <c r="L596" s="36"/>
      <c r="M596" s="36"/>
      <c r="N596" s="36"/>
      <c r="O596" s="36"/>
      <c r="P596" s="36"/>
      <c r="Q596" s="36"/>
      <c r="R596" s="36"/>
      <c r="S596" s="36"/>
      <c r="T596" s="36"/>
      <c r="U596" s="36"/>
      <c r="V596" s="36"/>
      <c r="W596" s="36"/>
    </row>
    <row r="597" spans="1:23" s="23" customFormat="1" x14ac:dyDescent="0.55000000000000004">
      <c r="A597" s="25"/>
      <c r="E597" s="25"/>
      <c r="H597" s="36"/>
      <c r="I597" s="36"/>
      <c r="J597" s="36"/>
      <c r="K597" s="36"/>
      <c r="L597" s="36"/>
      <c r="M597" s="36"/>
      <c r="N597" s="36"/>
      <c r="O597" s="36"/>
      <c r="P597" s="36"/>
      <c r="Q597" s="36"/>
      <c r="R597" s="36"/>
      <c r="S597" s="36"/>
      <c r="T597" s="36"/>
      <c r="U597" s="36"/>
      <c r="V597" s="36"/>
      <c r="W597" s="36"/>
    </row>
    <row r="598" spans="1:23" s="23" customFormat="1" x14ac:dyDescent="0.55000000000000004">
      <c r="A598" s="25"/>
      <c r="E598" s="25"/>
      <c r="H598" s="36"/>
      <c r="I598" s="36"/>
      <c r="J598" s="36"/>
      <c r="K598" s="36"/>
      <c r="L598" s="36"/>
      <c r="M598" s="36"/>
      <c r="N598" s="36"/>
      <c r="O598" s="36"/>
      <c r="P598" s="36"/>
      <c r="Q598" s="36"/>
      <c r="R598" s="36"/>
      <c r="S598" s="36"/>
      <c r="T598" s="36"/>
      <c r="U598" s="36"/>
      <c r="V598" s="36"/>
      <c r="W598" s="36"/>
    </row>
    <row r="599" spans="1:23" s="23" customFormat="1" x14ac:dyDescent="0.55000000000000004">
      <c r="A599" s="25"/>
      <c r="E599" s="25"/>
      <c r="H599" s="36"/>
      <c r="I599" s="36"/>
      <c r="J599" s="36"/>
      <c r="K599" s="36"/>
      <c r="L599" s="36"/>
      <c r="M599" s="36"/>
      <c r="N599" s="36"/>
      <c r="O599" s="36"/>
      <c r="P599" s="36"/>
      <c r="Q599" s="36"/>
      <c r="R599" s="36"/>
      <c r="S599" s="36"/>
      <c r="T599" s="36"/>
      <c r="U599" s="36"/>
      <c r="V599" s="36"/>
      <c r="W599" s="36"/>
    </row>
    <row r="600" spans="1:23" s="23" customFormat="1" x14ac:dyDescent="0.55000000000000004">
      <c r="A600" s="25"/>
      <c r="E600" s="25"/>
      <c r="H600" s="36"/>
      <c r="I600" s="36"/>
      <c r="J600" s="36"/>
      <c r="K600" s="36"/>
      <c r="L600" s="36"/>
      <c r="M600" s="36"/>
      <c r="N600" s="36"/>
      <c r="O600" s="36"/>
      <c r="P600" s="36"/>
      <c r="Q600" s="36"/>
      <c r="R600" s="36"/>
      <c r="S600" s="36"/>
      <c r="T600" s="36"/>
      <c r="U600" s="36"/>
      <c r="V600" s="36"/>
      <c r="W600" s="36"/>
    </row>
    <row r="601" spans="1:23" s="23" customFormat="1" x14ac:dyDescent="0.55000000000000004">
      <c r="A601" s="25"/>
      <c r="E601" s="25"/>
      <c r="H601" s="36"/>
      <c r="I601" s="36"/>
      <c r="J601" s="36"/>
      <c r="K601" s="36"/>
      <c r="L601" s="36"/>
      <c r="M601" s="36"/>
      <c r="N601" s="36"/>
      <c r="O601" s="36"/>
      <c r="P601" s="36"/>
      <c r="Q601" s="36"/>
      <c r="R601" s="36"/>
      <c r="S601" s="36"/>
      <c r="T601" s="36"/>
      <c r="U601" s="36"/>
      <c r="V601" s="36"/>
      <c r="W601" s="36"/>
    </row>
    <row r="602" spans="1:23" s="23" customFormat="1" x14ac:dyDescent="0.55000000000000004">
      <c r="A602" s="25"/>
      <c r="E602" s="25"/>
      <c r="H602" s="36"/>
      <c r="I602" s="36"/>
      <c r="J602" s="36"/>
      <c r="K602" s="36"/>
      <c r="L602" s="36"/>
      <c r="M602" s="36"/>
      <c r="N602" s="36"/>
      <c r="O602" s="36"/>
      <c r="P602" s="36"/>
      <c r="Q602" s="36"/>
      <c r="R602" s="36"/>
      <c r="S602" s="36"/>
      <c r="T602" s="36"/>
      <c r="U602" s="36"/>
      <c r="V602" s="36"/>
      <c r="W602" s="36"/>
    </row>
    <row r="603" spans="1:23" s="23" customFormat="1" x14ac:dyDescent="0.55000000000000004">
      <c r="A603" s="25"/>
      <c r="E603" s="25"/>
      <c r="H603" s="36"/>
      <c r="I603" s="36"/>
      <c r="J603" s="36"/>
      <c r="K603" s="36"/>
      <c r="L603" s="36"/>
      <c r="M603" s="36"/>
      <c r="N603" s="36"/>
      <c r="O603" s="36"/>
      <c r="P603" s="36"/>
      <c r="Q603" s="36"/>
      <c r="R603" s="36"/>
      <c r="S603" s="36"/>
      <c r="T603" s="36"/>
      <c r="U603" s="36"/>
      <c r="V603" s="36"/>
      <c r="W603" s="36"/>
    </row>
    <row r="604" spans="1:23" s="23" customFormat="1" x14ac:dyDescent="0.55000000000000004">
      <c r="A604" s="25"/>
      <c r="E604" s="25"/>
      <c r="H604" s="36"/>
      <c r="I604" s="36"/>
      <c r="J604" s="36"/>
      <c r="K604" s="36"/>
      <c r="L604" s="36"/>
      <c r="M604" s="36"/>
      <c r="N604" s="36"/>
      <c r="O604" s="36"/>
      <c r="P604" s="36"/>
      <c r="Q604" s="36"/>
      <c r="R604" s="36"/>
      <c r="S604" s="36"/>
      <c r="T604" s="36"/>
      <c r="U604" s="36"/>
      <c r="V604" s="36"/>
      <c r="W604" s="36"/>
    </row>
    <row r="605" spans="1:23" s="23" customFormat="1" x14ac:dyDescent="0.55000000000000004">
      <c r="A605" s="25"/>
      <c r="E605" s="25"/>
      <c r="H605" s="36"/>
      <c r="I605" s="36"/>
      <c r="J605" s="36"/>
      <c r="K605" s="36"/>
      <c r="L605" s="36"/>
      <c r="M605" s="36"/>
      <c r="N605" s="36"/>
      <c r="O605" s="36"/>
      <c r="P605" s="36"/>
      <c r="Q605" s="36"/>
      <c r="R605" s="36"/>
      <c r="S605" s="36"/>
      <c r="T605" s="36"/>
      <c r="U605" s="36"/>
      <c r="V605" s="36"/>
      <c r="W605" s="36"/>
    </row>
    <row r="606" spans="1:23" s="23" customFormat="1" x14ac:dyDescent="0.55000000000000004">
      <c r="A606" s="25"/>
      <c r="E606" s="25"/>
      <c r="H606" s="36"/>
      <c r="I606" s="36"/>
      <c r="J606" s="36"/>
      <c r="K606" s="36"/>
      <c r="L606" s="36"/>
      <c r="M606" s="36"/>
      <c r="N606" s="36"/>
      <c r="O606" s="36"/>
      <c r="P606" s="36"/>
      <c r="Q606" s="36"/>
      <c r="R606" s="36"/>
      <c r="S606" s="36"/>
      <c r="T606" s="36"/>
      <c r="U606" s="36"/>
      <c r="V606" s="36"/>
      <c r="W606" s="36"/>
    </row>
    <row r="607" spans="1:23" s="23" customFormat="1" x14ac:dyDescent="0.55000000000000004">
      <c r="A607" s="25"/>
      <c r="E607" s="25"/>
      <c r="H607" s="36"/>
      <c r="I607" s="36"/>
      <c r="J607" s="36"/>
      <c r="K607" s="36"/>
      <c r="L607" s="36"/>
      <c r="M607" s="36"/>
      <c r="N607" s="36"/>
      <c r="O607" s="36"/>
      <c r="P607" s="36"/>
      <c r="Q607" s="36"/>
      <c r="R607" s="36"/>
      <c r="S607" s="36"/>
      <c r="T607" s="36"/>
      <c r="U607" s="36"/>
      <c r="V607" s="36"/>
      <c r="W607" s="36"/>
    </row>
    <row r="608" spans="1:23" s="23" customFormat="1" x14ac:dyDescent="0.55000000000000004">
      <c r="A608" s="25"/>
      <c r="E608" s="25"/>
      <c r="H608" s="36"/>
      <c r="I608" s="36"/>
      <c r="J608" s="36"/>
      <c r="K608" s="36"/>
      <c r="L608" s="36"/>
      <c r="M608" s="36"/>
      <c r="N608" s="36"/>
      <c r="O608" s="36"/>
      <c r="P608" s="36"/>
      <c r="Q608" s="36"/>
      <c r="R608" s="36"/>
      <c r="S608" s="36"/>
      <c r="T608" s="36"/>
      <c r="U608" s="36"/>
      <c r="V608" s="36"/>
      <c r="W608" s="36"/>
    </row>
    <row r="609" spans="1:23" s="23" customFormat="1" x14ac:dyDescent="0.55000000000000004">
      <c r="A609" s="25"/>
      <c r="E609" s="25"/>
      <c r="H609" s="36"/>
      <c r="I609" s="36"/>
      <c r="J609" s="36"/>
      <c r="K609" s="36"/>
      <c r="L609" s="36"/>
      <c r="M609" s="36"/>
      <c r="N609" s="36"/>
      <c r="O609" s="36"/>
      <c r="P609" s="36"/>
      <c r="Q609" s="36"/>
      <c r="R609" s="36"/>
      <c r="S609" s="36"/>
      <c r="T609" s="36"/>
      <c r="U609" s="36"/>
      <c r="V609" s="36"/>
      <c r="W609" s="36"/>
    </row>
    <row r="610" spans="1:23" s="23" customFormat="1" x14ac:dyDescent="0.55000000000000004">
      <c r="A610" s="25"/>
      <c r="E610" s="25"/>
      <c r="H610" s="36"/>
      <c r="I610" s="36"/>
      <c r="J610" s="36"/>
      <c r="K610" s="36"/>
      <c r="L610" s="36"/>
      <c r="M610" s="36"/>
      <c r="N610" s="36"/>
      <c r="O610" s="36"/>
      <c r="P610" s="36"/>
      <c r="Q610" s="36"/>
      <c r="R610" s="36"/>
      <c r="S610" s="36"/>
      <c r="T610" s="36"/>
      <c r="U610" s="36"/>
      <c r="V610" s="36"/>
      <c r="W610" s="36"/>
    </row>
    <row r="611" spans="1:23" s="23" customFormat="1" x14ac:dyDescent="0.55000000000000004">
      <c r="A611" s="25"/>
      <c r="E611" s="25"/>
      <c r="H611" s="36"/>
      <c r="I611" s="36"/>
      <c r="J611" s="36"/>
      <c r="K611" s="36"/>
      <c r="L611" s="36"/>
      <c r="M611" s="36"/>
      <c r="N611" s="36"/>
      <c r="O611" s="36"/>
      <c r="P611" s="36"/>
      <c r="Q611" s="36"/>
      <c r="R611" s="36"/>
      <c r="S611" s="36"/>
      <c r="T611" s="36"/>
      <c r="U611" s="36"/>
      <c r="V611" s="36"/>
      <c r="W611" s="36"/>
    </row>
    <row r="612" spans="1:23" s="23" customFormat="1" x14ac:dyDescent="0.55000000000000004">
      <c r="A612" s="25"/>
      <c r="E612" s="25"/>
      <c r="H612" s="36"/>
      <c r="I612" s="36"/>
      <c r="J612" s="36"/>
      <c r="K612" s="36"/>
      <c r="L612" s="36"/>
      <c r="M612" s="36"/>
      <c r="N612" s="36"/>
      <c r="O612" s="36"/>
      <c r="P612" s="36"/>
      <c r="Q612" s="36"/>
      <c r="R612" s="36"/>
      <c r="S612" s="36"/>
      <c r="T612" s="36"/>
      <c r="U612" s="36"/>
      <c r="V612" s="36"/>
      <c r="W612" s="36"/>
    </row>
    <row r="613" spans="1:23" s="23" customFormat="1" x14ac:dyDescent="0.55000000000000004">
      <c r="A613" s="25"/>
      <c r="E613" s="25"/>
      <c r="H613" s="36"/>
      <c r="I613" s="36"/>
      <c r="J613" s="36"/>
      <c r="K613" s="36"/>
      <c r="L613" s="36"/>
      <c r="M613" s="36"/>
      <c r="N613" s="36"/>
      <c r="O613" s="36"/>
      <c r="P613" s="36"/>
      <c r="Q613" s="36"/>
      <c r="R613" s="36"/>
      <c r="S613" s="36"/>
      <c r="T613" s="36"/>
      <c r="U613" s="36"/>
      <c r="V613" s="36"/>
      <c r="W613" s="36"/>
    </row>
    <row r="614" spans="1:23" s="23" customFormat="1" x14ac:dyDescent="0.55000000000000004">
      <c r="A614" s="25"/>
      <c r="E614" s="25"/>
      <c r="H614" s="36"/>
      <c r="I614" s="36"/>
      <c r="J614" s="36"/>
      <c r="K614" s="36"/>
      <c r="L614" s="36"/>
      <c r="M614" s="36"/>
      <c r="N614" s="36"/>
      <c r="O614" s="36"/>
      <c r="P614" s="36"/>
      <c r="Q614" s="36"/>
      <c r="R614" s="36"/>
      <c r="S614" s="36"/>
      <c r="T614" s="36"/>
      <c r="U614" s="36"/>
      <c r="V614" s="36"/>
      <c r="W614" s="36"/>
    </row>
    <row r="615" spans="1:23" s="23" customFormat="1" x14ac:dyDescent="0.55000000000000004">
      <c r="A615" s="25"/>
      <c r="E615" s="25"/>
      <c r="H615" s="36"/>
      <c r="I615" s="36"/>
      <c r="J615" s="36"/>
      <c r="K615" s="36"/>
      <c r="L615" s="36"/>
      <c r="M615" s="36"/>
      <c r="N615" s="36"/>
      <c r="O615" s="36"/>
      <c r="P615" s="36"/>
      <c r="Q615" s="36"/>
      <c r="R615" s="36"/>
      <c r="S615" s="36"/>
      <c r="T615" s="36"/>
      <c r="U615" s="36"/>
      <c r="V615" s="36"/>
      <c r="W615" s="36"/>
    </row>
    <row r="616" spans="1:23" s="23" customFormat="1" x14ac:dyDescent="0.55000000000000004">
      <c r="A616" s="25"/>
      <c r="E616" s="25"/>
      <c r="H616" s="36"/>
      <c r="I616" s="36"/>
      <c r="J616" s="36"/>
      <c r="K616" s="36"/>
      <c r="L616" s="36"/>
      <c r="M616" s="36"/>
      <c r="N616" s="36"/>
      <c r="O616" s="36"/>
      <c r="P616" s="36"/>
      <c r="Q616" s="36"/>
      <c r="R616" s="36"/>
      <c r="S616" s="36"/>
      <c r="T616" s="36"/>
      <c r="U616" s="36"/>
      <c r="V616" s="36"/>
      <c r="W616" s="36"/>
    </row>
    <row r="617" spans="1:23" s="23" customFormat="1" x14ac:dyDescent="0.55000000000000004">
      <c r="A617" s="25"/>
      <c r="E617" s="25"/>
      <c r="H617" s="36"/>
      <c r="I617" s="36"/>
      <c r="J617" s="36"/>
      <c r="K617" s="36"/>
      <c r="L617" s="36"/>
      <c r="M617" s="36"/>
      <c r="N617" s="36"/>
      <c r="O617" s="36"/>
      <c r="P617" s="36"/>
      <c r="Q617" s="36"/>
      <c r="R617" s="36"/>
      <c r="S617" s="36"/>
      <c r="T617" s="36"/>
      <c r="U617" s="36"/>
      <c r="V617" s="36"/>
      <c r="W617" s="36"/>
    </row>
    <row r="618" spans="1:23" s="23" customFormat="1" x14ac:dyDescent="0.55000000000000004">
      <c r="A618" s="25"/>
      <c r="E618" s="25"/>
      <c r="H618" s="36"/>
      <c r="I618" s="36"/>
      <c r="J618" s="36"/>
      <c r="K618" s="36"/>
      <c r="L618" s="36"/>
      <c r="M618" s="36"/>
      <c r="N618" s="36"/>
      <c r="O618" s="36"/>
      <c r="P618" s="36"/>
      <c r="Q618" s="36"/>
      <c r="R618" s="36"/>
      <c r="S618" s="36"/>
      <c r="T618" s="36"/>
      <c r="U618" s="36"/>
      <c r="V618" s="36"/>
      <c r="W618" s="36"/>
    </row>
    <row r="619" spans="1:23" s="23" customFormat="1" x14ac:dyDescent="0.55000000000000004">
      <c r="A619" s="25"/>
      <c r="E619" s="25"/>
      <c r="H619" s="36"/>
      <c r="I619" s="36"/>
      <c r="J619" s="36"/>
      <c r="K619" s="36"/>
      <c r="L619" s="36"/>
      <c r="M619" s="36"/>
      <c r="N619" s="36"/>
      <c r="O619" s="36"/>
      <c r="P619" s="36"/>
      <c r="Q619" s="36"/>
      <c r="R619" s="36"/>
      <c r="S619" s="36"/>
      <c r="T619" s="36"/>
      <c r="U619" s="36"/>
      <c r="V619" s="36"/>
      <c r="W619" s="36"/>
    </row>
    <row r="620" spans="1:23" s="23" customFormat="1" x14ac:dyDescent="0.55000000000000004">
      <c r="A620" s="25"/>
      <c r="E620" s="25"/>
      <c r="H620" s="36"/>
      <c r="I620" s="36"/>
      <c r="J620" s="36"/>
      <c r="K620" s="36"/>
      <c r="L620" s="36"/>
      <c r="M620" s="36"/>
      <c r="N620" s="36"/>
      <c r="O620" s="36"/>
      <c r="P620" s="36"/>
      <c r="Q620" s="36"/>
      <c r="R620" s="36"/>
      <c r="S620" s="36"/>
      <c r="T620" s="36"/>
      <c r="U620" s="36"/>
      <c r="V620" s="36"/>
      <c r="W620" s="36"/>
    </row>
    <row r="621" spans="1:23" s="23" customFormat="1" x14ac:dyDescent="0.55000000000000004">
      <c r="A621" s="25"/>
      <c r="E621" s="25"/>
      <c r="H621" s="36"/>
      <c r="I621" s="36"/>
      <c r="J621" s="36"/>
      <c r="K621" s="36"/>
      <c r="L621" s="36"/>
      <c r="M621" s="36"/>
      <c r="N621" s="36"/>
      <c r="O621" s="36"/>
      <c r="P621" s="36"/>
      <c r="Q621" s="36"/>
      <c r="R621" s="36"/>
      <c r="S621" s="36"/>
      <c r="T621" s="36"/>
      <c r="U621" s="36"/>
      <c r="V621" s="36"/>
      <c r="W621" s="36"/>
    </row>
    <row r="622" spans="1:23" s="23" customFormat="1" x14ac:dyDescent="0.55000000000000004">
      <c r="A622" s="25"/>
      <c r="E622" s="25"/>
      <c r="H622" s="36"/>
      <c r="I622" s="36"/>
      <c r="J622" s="36"/>
      <c r="K622" s="36"/>
      <c r="L622" s="36"/>
      <c r="M622" s="36"/>
      <c r="N622" s="36"/>
      <c r="O622" s="36"/>
      <c r="P622" s="36"/>
      <c r="Q622" s="36"/>
      <c r="R622" s="36"/>
      <c r="S622" s="36"/>
      <c r="T622" s="36"/>
      <c r="U622" s="36"/>
      <c r="V622" s="36"/>
      <c r="W622" s="36"/>
    </row>
    <row r="623" spans="1:23" s="23" customFormat="1" x14ac:dyDescent="0.55000000000000004">
      <c r="A623" s="25"/>
      <c r="E623" s="25"/>
      <c r="H623" s="36"/>
      <c r="I623" s="36"/>
      <c r="J623" s="36"/>
      <c r="K623" s="36"/>
      <c r="L623" s="36"/>
      <c r="M623" s="36"/>
      <c r="N623" s="36"/>
      <c r="O623" s="36"/>
      <c r="P623" s="36"/>
      <c r="Q623" s="36"/>
      <c r="R623" s="36"/>
      <c r="S623" s="36"/>
      <c r="T623" s="36"/>
      <c r="U623" s="36"/>
      <c r="V623" s="36"/>
      <c r="W623" s="36"/>
    </row>
    <row r="624" spans="1:23" s="23" customFormat="1" x14ac:dyDescent="0.55000000000000004">
      <c r="A624" s="25"/>
      <c r="E624" s="25"/>
      <c r="H624" s="36"/>
      <c r="I624" s="36"/>
      <c r="J624" s="36"/>
      <c r="K624" s="36"/>
      <c r="L624" s="36"/>
      <c r="M624" s="36"/>
      <c r="N624" s="36"/>
      <c r="O624" s="36"/>
      <c r="P624" s="36"/>
      <c r="Q624" s="36"/>
      <c r="R624" s="36"/>
      <c r="S624" s="36"/>
      <c r="T624" s="36"/>
      <c r="U624" s="36"/>
      <c r="V624" s="36"/>
      <c r="W624" s="36"/>
    </row>
    <row r="625" spans="1:23" s="23" customFormat="1" x14ac:dyDescent="0.55000000000000004">
      <c r="A625" s="25"/>
      <c r="E625" s="25"/>
      <c r="H625" s="36"/>
      <c r="I625" s="36"/>
      <c r="J625" s="36"/>
      <c r="K625" s="36"/>
      <c r="L625" s="36"/>
      <c r="M625" s="36"/>
      <c r="N625" s="36"/>
      <c r="O625" s="36"/>
      <c r="P625" s="36"/>
      <c r="Q625" s="36"/>
      <c r="R625" s="36"/>
      <c r="S625" s="36"/>
      <c r="T625" s="36"/>
      <c r="U625" s="36"/>
      <c r="V625" s="36"/>
      <c r="W625" s="36"/>
    </row>
    <row r="626" spans="1:23" s="23" customFormat="1" x14ac:dyDescent="0.55000000000000004">
      <c r="A626" s="25"/>
      <c r="E626" s="25"/>
      <c r="H626" s="36"/>
      <c r="I626" s="36"/>
      <c r="J626" s="36"/>
      <c r="K626" s="36"/>
      <c r="L626" s="36"/>
      <c r="M626" s="36"/>
      <c r="N626" s="36"/>
      <c r="O626" s="36"/>
      <c r="P626" s="36"/>
      <c r="Q626" s="36"/>
      <c r="R626" s="36"/>
      <c r="S626" s="36"/>
      <c r="T626" s="36"/>
      <c r="U626" s="36"/>
      <c r="V626" s="36"/>
      <c r="W626" s="36"/>
    </row>
    <row r="627" spans="1:23" s="23" customFormat="1" x14ac:dyDescent="0.55000000000000004">
      <c r="A627" s="25"/>
      <c r="E627" s="25"/>
      <c r="H627" s="36"/>
      <c r="I627" s="36"/>
      <c r="J627" s="36"/>
      <c r="K627" s="36"/>
      <c r="L627" s="36"/>
      <c r="M627" s="36"/>
      <c r="N627" s="36"/>
      <c r="O627" s="36"/>
      <c r="P627" s="36"/>
      <c r="Q627" s="36"/>
      <c r="R627" s="36"/>
      <c r="S627" s="36"/>
      <c r="T627" s="36"/>
      <c r="U627" s="36"/>
      <c r="V627" s="36"/>
      <c r="W627" s="36"/>
    </row>
    <row r="628" spans="1:23" s="23" customFormat="1" x14ac:dyDescent="0.55000000000000004">
      <c r="A628" s="25"/>
      <c r="E628" s="25"/>
      <c r="H628" s="36"/>
      <c r="I628" s="36"/>
      <c r="J628" s="36"/>
      <c r="K628" s="36"/>
      <c r="L628" s="36"/>
      <c r="M628" s="36"/>
      <c r="N628" s="36"/>
      <c r="O628" s="36"/>
      <c r="P628" s="36"/>
      <c r="Q628" s="36"/>
      <c r="R628" s="36"/>
      <c r="S628" s="36"/>
      <c r="T628" s="36"/>
      <c r="U628" s="36"/>
      <c r="V628" s="36"/>
      <c r="W628" s="36"/>
    </row>
    <row r="629" spans="1:23" s="23" customFormat="1" x14ac:dyDescent="0.55000000000000004">
      <c r="A629" s="25"/>
      <c r="E629" s="25"/>
      <c r="H629" s="36"/>
      <c r="I629" s="36"/>
      <c r="J629" s="36"/>
      <c r="K629" s="36"/>
      <c r="L629" s="36"/>
      <c r="M629" s="36"/>
      <c r="N629" s="36"/>
      <c r="O629" s="36"/>
      <c r="P629" s="36"/>
      <c r="Q629" s="36"/>
      <c r="R629" s="36"/>
      <c r="S629" s="36"/>
      <c r="T629" s="36"/>
      <c r="U629" s="36"/>
      <c r="V629" s="36"/>
      <c r="W629" s="36"/>
    </row>
    <row r="630" spans="1:23" s="23" customFormat="1" x14ac:dyDescent="0.55000000000000004">
      <c r="A630" s="25"/>
      <c r="E630" s="25"/>
      <c r="H630" s="36"/>
      <c r="I630" s="36"/>
      <c r="J630" s="36"/>
      <c r="K630" s="36"/>
      <c r="L630" s="36"/>
      <c r="M630" s="36"/>
      <c r="N630" s="36"/>
      <c r="O630" s="36"/>
      <c r="P630" s="36"/>
      <c r="Q630" s="36"/>
      <c r="R630" s="36"/>
      <c r="S630" s="36"/>
      <c r="T630" s="36"/>
      <c r="U630" s="36"/>
      <c r="V630" s="36"/>
      <c r="W630" s="36"/>
    </row>
    <row r="631" spans="1:23" s="23" customFormat="1" x14ac:dyDescent="0.55000000000000004">
      <c r="A631" s="25"/>
      <c r="E631" s="25"/>
      <c r="H631" s="36"/>
      <c r="I631" s="36"/>
      <c r="J631" s="36"/>
      <c r="K631" s="36"/>
      <c r="L631" s="36"/>
      <c r="M631" s="36"/>
      <c r="N631" s="36"/>
      <c r="O631" s="36"/>
      <c r="P631" s="36"/>
      <c r="Q631" s="36"/>
      <c r="R631" s="36"/>
      <c r="S631" s="36"/>
      <c r="T631" s="36"/>
      <c r="U631" s="36"/>
      <c r="V631" s="36"/>
      <c r="W631" s="36"/>
    </row>
    <row r="632" spans="1:23" s="23" customFormat="1" x14ac:dyDescent="0.55000000000000004">
      <c r="A632" s="25"/>
      <c r="E632" s="25"/>
      <c r="H632" s="36"/>
      <c r="I632" s="36"/>
      <c r="J632" s="36"/>
      <c r="K632" s="36"/>
      <c r="L632" s="36"/>
      <c r="M632" s="36"/>
      <c r="N632" s="36"/>
      <c r="O632" s="36"/>
      <c r="P632" s="36"/>
      <c r="Q632" s="36"/>
      <c r="R632" s="36"/>
      <c r="S632" s="36"/>
      <c r="T632" s="36"/>
      <c r="U632" s="36"/>
      <c r="V632" s="36"/>
      <c r="W632" s="36"/>
    </row>
    <row r="633" spans="1:23" s="23" customFormat="1" x14ac:dyDescent="0.55000000000000004">
      <c r="A633" s="25"/>
      <c r="E633" s="25"/>
      <c r="H633" s="36"/>
      <c r="I633" s="36"/>
      <c r="J633" s="36"/>
      <c r="K633" s="36"/>
      <c r="L633" s="36"/>
      <c r="M633" s="36"/>
      <c r="N633" s="36"/>
      <c r="O633" s="36"/>
      <c r="P633" s="36"/>
      <c r="Q633" s="36"/>
      <c r="R633" s="36"/>
      <c r="S633" s="36"/>
      <c r="T633" s="36"/>
      <c r="U633" s="36"/>
      <c r="V633" s="36"/>
      <c r="W633" s="36"/>
    </row>
    <row r="634" spans="1:23" s="23" customFormat="1" x14ac:dyDescent="0.55000000000000004">
      <c r="A634" s="25"/>
      <c r="E634" s="25"/>
      <c r="H634" s="36"/>
      <c r="I634" s="36"/>
      <c r="J634" s="36"/>
      <c r="K634" s="36"/>
      <c r="L634" s="36"/>
      <c r="M634" s="36"/>
      <c r="N634" s="36"/>
      <c r="O634" s="36"/>
      <c r="P634" s="36"/>
      <c r="Q634" s="36"/>
      <c r="R634" s="36"/>
      <c r="S634" s="36"/>
      <c r="T634" s="36"/>
      <c r="U634" s="36"/>
      <c r="V634" s="36"/>
      <c r="W634" s="36"/>
    </row>
    <row r="635" spans="1:23" s="23" customFormat="1" x14ac:dyDescent="0.55000000000000004">
      <c r="A635" s="25"/>
      <c r="E635" s="25"/>
      <c r="H635" s="36"/>
      <c r="I635" s="36"/>
      <c r="J635" s="36"/>
      <c r="K635" s="36"/>
      <c r="L635" s="36"/>
      <c r="M635" s="36"/>
      <c r="N635" s="36"/>
      <c r="O635" s="36"/>
      <c r="P635" s="36"/>
      <c r="Q635" s="36"/>
      <c r="R635" s="36"/>
      <c r="S635" s="36"/>
      <c r="T635" s="36"/>
      <c r="U635" s="36"/>
      <c r="V635" s="36"/>
      <c r="W635" s="36"/>
    </row>
    <row r="636" spans="1:23" s="23" customFormat="1" x14ac:dyDescent="0.55000000000000004">
      <c r="A636" s="25"/>
      <c r="E636" s="25"/>
      <c r="H636" s="36"/>
      <c r="I636" s="36"/>
      <c r="J636" s="36"/>
      <c r="K636" s="36"/>
      <c r="L636" s="36"/>
      <c r="M636" s="36"/>
      <c r="N636" s="36"/>
      <c r="O636" s="36"/>
      <c r="P636" s="36"/>
      <c r="Q636" s="36"/>
      <c r="R636" s="36"/>
      <c r="S636" s="36"/>
      <c r="T636" s="36"/>
      <c r="U636" s="36"/>
      <c r="V636" s="36"/>
      <c r="W636" s="36"/>
    </row>
    <row r="637" spans="1:23" s="23" customFormat="1" x14ac:dyDescent="0.55000000000000004">
      <c r="A637" s="25"/>
      <c r="E637" s="25"/>
      <c r="H637" s="36"/>
      <c r="I637" s="36"/>
      <c r="J637" s="36"/>
      <c r="K637" s="36"/>
      <c r="L637" s="36"/>
      <c r="M637" s="36"/>
      <c r="N637" s="36"/>
      <c r="O637" s="36"/>
      <c r="P637" s="36"/>
      <c r="Q637" s="36"/>
      <c r="R637" s="36"/>
      <c r="S637" s="36"/>
      <c r="T637" s="36"/>
      <c r="U637" s="36"/>
      <c r="V637" s="36"/>
      <c r="W637" s="36"/>
    </row>
    <row r="638" spans="1:23" s="23" customFormat="1" x14ac:dyDescent="0.55000000000000004">
      <c r="A638" s="25"/>
      <c r="E638" s="25"/>
      <c r="H638" s="36"/>
      <c r="I638" s="36"/>
      <c r="J638" s="36"/>
      <c r="K638" s="36"/>
      <c r="L638" s="36"/>
      <c r="M638" s="36"/>
      <c r="N638" s="36"/>
      <c r="O638" s="36"/>
      <c r="P638" s="36"/>
      <c r="Q638" s="36"/>
      <c r="R638" s="36"/>
      <c r="S638" s="36"/>
      <c r="T638" s="36"/>
      <c r="U638" s="36"/>
      <c r="V638" s="36"/>
      <c r="W638" s="36"/>
    </row>
    <row r="639" spans="1:23" s="23" customFormat="1" x14ac:dyDescent="0.55000000000000004">
      <c r="A639" s="25"/>
      <c r="E639" s="25"/>
      <c r="H639" s="36"/>
      <c r="I639" s="36"/>
      <c r="J639" s="36"/>
      <c r="K639" s="36"/>
      <c r="L639" s="36"/>
      <c r="M639" s="36"/>
      <c r="N639" s="36"/>
      <c r="O639" s="36"/>
      <c r="P639" s="36"/>
      <c r="Q639" s="36"/>
      <c r="R639" s="36"/>
      <c r="S639" s="36"/>
      <c r="T639" s="36"/>
      <c r="U639" s="36"/>
      <c r="V639" s="36"/>
      <c r="W639" s="36"/>
    </row>
    <row r="640" spans="1:23" s="23" customFormat="1" x14ac:dyDescent="0.55000000000000004">
      <c r="A640" s="25"/>
      <c r="E640" s="25"/>
      <c r="H640" s="36"/>
      <c r="I640" s="36"/>
      <c r="J640" s="36"/>
      <c r="K640" s="36"/>
      <c r="L640" s="36"/>
      <c r="M640" s="36"/>
      <c r="N640" s="36"/>
      <c r="O640" s="36"/>
      <c r="P640" s="36"/>
      <c r="Q640" s="36"/>
      <c r="R640" s="36"/>
      <c r="S640" s="36"/>
      <c r="T640" s="36"/>
      <c r="U640" s="36"/>
      <c r="V640" s="36"/>
      <c r="W640" s="36"/>
    </row>
    <row r="641" spans="1:23" s="23" customFormat="1" x14ac:dyDescent="0.55000000000000004">
      <c r="A641" s="25"/>
      <c r="E641" s="25"/>
      <c r="H641" s="36"/>
      <c r="I641" s="36"/>
      <c r="J641" s="36"/>
      <c r="K641" s="36"/>
      <c r="L641" s="36"/>
      <c r="M641" s="36"/>
      <c r="N641" s="36"/>
      <c r="O641" s="36"/>
      <c r="P641" s="36"/>
      <c r="Q641" s="36"/>
      <c r="R641" s="36"/>
      <c r="S641" s="36"/>
      <c r="T641" s="36"/>
      <c r="U641" s="36"/>
      <c r="V641" s="36"/>
      <c r="W641" s="36"/>
    </row>
    <row r="642" spans="1:23" s="23" customFormat="1" x14ac:dyDescent="0.55000000000000004">
      <c r="A642" s="25"/>
      <c r="E642" s="25"/>
      <c r="H642" s="36"/>
      <c r="I642" s="36"/>
      <c r="J642" s="36"/>
      <c r="K642" s="36"/>
      <c r="L642" s="36"/>
      <c r="M642" s="36"/>
      <c r="N642" s="36"/>
      <c r="O642" s="36"/>
      <c r="P642" s="36"/>
      <c r="Q642" s="36"/>
      <c r="R642" s="36"/>
      <c r="S642" s="36"/>
      <c r="T642" s="36"/>
      <c r="U642" s="36"/>
      <c r="V642" s="36"/>
      <c r="W642" s="36"/>
    </row>
    <row r="643" spans="1:23" s="23" customFormat="1" x14ac:dyDescent="0.55000000000000004">
      <c r="A643" s="25"/>
      <c r="E643" s="25"/>
      <c r="H643" s="36"/>
      <c r="I643" s="36"/>
      <c r="J643" s="36"/>
      <c r="K643" s="36"/>
      <c r="L643" s="36"/>
      <c r="M643" s="36"/>
      <c r="N643" s="36"/>
      <c r="O643" s="36"/>
      <c r="P643" s="36"/>
      <c r="Q643" s="36"/>
      <c r="R643" s="36"/>
      <c r="S643" s="36"/>
      <c r="T643" s="36"/>
      <c r="U643" s="36"/>
      <c r="V643" s="36"/>
      <c r="W643" s="36"/>
    </row>
    <row r="644" spans="1:23" s="23" customFormat="1" x14ac:dyDescent="0.55000000000000004">
      <c r="A644" s="25"/>
      <c r="E644" s="25"/>
      <c r="H644" s="36"/>
      <c r="I644" s="36"/>
      <c r="J644" s="36"/>
      <c r="K644" s="36"/>
      <c r="L644" s="36"/>
      <c r="M644" s="36"/>
      <c r="N644" s="36"/>
      <c r="O644" s="36"/>
      <c r="P644" s="36"/>
      <c r="Q644" s="36"/>
      <c r="R644" s="36"/>
      <c r="S644" s="36"/>
      <c r="T644" s="36"/>
      <c r="U644" s="36"/>
      <c r="V644" s="36"/>
      <c r="W644" s="36"/>
    </row>
    <row r="645" spans="1:23" s="23" customFormat="1" x14ac:dyDescent="0.55000000000000004">
      <c r="A645" s="25"/>
      <c r="E645" s="25"/>
      <c r="H645" s="36"/>
      <c r="I645" s="36"/>
      <c r="J645" s="36"/>
      <c r="K645" s="36"/>
      <c r="L645" s="36"/>
      <c r="M645" s="36"/>
      <c r="N645" s="36"/>
      <c r="O645" s="36"/>
      <c r="P645" s="36"/>
      <c r="Q645" s="36"/>
      <c r="R645" s="36"/>
      <c r="S645" s="36"/>
      <c r="T645" s="36"/>
      <c r="U645" s="36"/>
      <c r="V645" s="36"/>
      <c r="W645" s="36"/>
    </row>
    <row r="646" spans="1:23" s="23" customFormat="1" x14ac:dyDescent="0.55000000000000004">
      <c r="A646" s="25"/>
      <c r="E646" s="25"/>
      <c r="H646" s="36"/>
      <c r="I646" s="36"/>
      <c r="J646" s="36"/>
      <c r="K646" s="36"/>
      <c r="L646" s="36"/>
      <c r="M646" s="36"/>
      <c r="N646" s="36"/>
      <c r="O646" s="36"/>
      <c r="P646" s="36"/>
      <c r="Q646" s="36"/>
      <c r="R646" s="36"/>
      <c r="S646" s="36"/>
      <c r="T646" s="36"/>
      <c r="U646" s="36"/>
      <c r="V646" s="36"/>
      <c r="W646" s="36"/>
    </row>
    <row r="647" spans="1:23" s="23" customFormat="1" x14ac:dyDescent="0.55000000000000004">
      <c r="A647" s="25"/>
      <c r="E647" s="25"/>
      <c r="H647" s="36"/>
      <c r="I647" s="36"/>
      <c r="J647" s="36"/>
      <c r="K647" s="36"/>
      <c r="L647" s="36"/>
      <c r="M647" s="36"/>
      <c r="N647" s="36"/>
      <c r="O647" s="36"/>
      <c r="P647" s="36"/>
      <c r="Q647" s="36"/>
      <c r="R647" s="36"/>
      <c r="S647" s="36"/>
      <c r="T647" s="36"/>
      <c r="U647" s="36"/>
      <c r="V647" s="36"/>
      <c r="W647" s="36"/>
    </row>
    <row r="648" spans="1:23" s="23" customFormat="1" x14ac:dyDescent="0.55000000000000004">
      <c r="A648" s="25"/>
      <c r="E648" s="25"/>
      <c r="H648" s="36"/>
      <c r="I648" s="36"/>
      <c r="J648" s="36"/>
      <c r="K648" s="36"/>
      <c r="L648" s="36"/>
      <c r="M648" s="36"/>
      <c r="N648" s="36"/>
      <c r="O648" s="36"/>
      <c r="P648" s="36"/>
      <c r="Q648" s="36"/>
      <c r="R648" s="36"/>
      <c r="S648" s="36"/>
      <c r="T648" s="36"/>
      <c r="U648" s="36"/>
      <c r="V648" s="36"/>
      <c r="W648" s="36"/>
    </row>
    <row r="649" spans="1:23" s="23" customFormat="1" x14ac:dyDescent="0.55000000000000004">
      <c r="A649" s="25"/>
      <c r="E649" s="25"/>
      <c r="H649" s="36"/>
      <c r="I649" s="36"/>
      <c r="J649" s="36"/>
      <c r="K649" s="36"/>
      <c r="L649" s="36"/>
      <c r="M649" s="36"/>
      <c r="N649" s="36"/>
      <c r="O649" s="36"/>
      <c r="P649" s="36"/>
      <c r="Q649" s="36"/>
      <c r="R649" s="36"/>
      <c r="S649" s="36"/>
      <c r="T649" s="36"/>
      <c r="U649" s="36"/>
      <c r="V649" s="36"/>
      <c r="W649" s="36"/>
    </row>
    <row r="650" spans="1:23" s="23" customFormat="1" x14ac:dyDescent="0.55000000000000004">
      <c r="A650" s="25"/>
      <c r="E650" s="25"/>
      <c r="H650" s="36"/>
      <c r="I650" s="36"/>
      <c r="J650" s="36"/>
      <c r="K650" s="36"/>
      <c r="L650" s="36"/>
      <c r="M650" s="36"/>
      <c r="N650" s="36"/>
      <c r="O650" s="36"/>
      <c r="P650" s="36"/>
      <c r="Q650" s="36"/>
      <c r="R650" s="36"/>
      <c r="S650" s="36"/>
      <c r="T650" s="36"/>
      <c r="U650" s="36"/>
      <c r="V650" s="36"/>
      <c r="W650" s="36"/>
    </row>
    <row r="651" spans="1:23" s="23" customFormat="1" x14ac:dyDescent="0.55000000000000004">
      <c r="A651" s="25"/>
      <c r="E651" s="25"/>
      <c r="H651" s="36"/>
      <c r="I651" s="36"/>
      <c r="J651" s="36"/>
      <c r="K651" s="36"/>
      <c r="L651" s="36"/>
      <c r="M651" s="36"/>
      <c r="N651" s="36"/>
      <c r="O651" s="36"/>
      <c r="P651" s="36"/>
      <c r="Q651" s="36"/>
      <c r="R651" s="36"/>
      <c r="S651" s="36"/>
      <c r="T651" s="36"/>
      <c r="U651" s="36"/>
      <c r="V651" s="36"/>
      <c r="W651" s="36"/>
    </row>
    <row r="652" spans="1:23" s="23" customFormat="1" x14ac:dyDescent="0.55000000000000004">
      <c r="A652" s="25"/>
      <c r="E652" s="25"/>
      <c r="H652" s="36"/>
      <c r="I652" s="36"/>
      <c r="J652" s="36"/>
      <c r="K652" s="36"/>
      <c r="L652" s="36"/>
      <c r="M652" s="36"/>
      <c r="N652" s="36"/>
      <c r="O652" s="36"/>
      <c r="P652" s="36"/>
      <c r="Q652" s="36"/>
      <c r="R652" s="36"/>
      <c r="S652" s="36"/>
      <c r="T652" s="36"/>
      <c r="U652" s="36"/>
      <c r="V652" s="36"/>
      <c r="W652" s="36"/>
    </row>
    <row r="653" spans="1:23" s="23" customFormat="1" x14ac:dyDescent="0.55000000000000004">
      <c r="A653" s="25"/>
      <c r="E653" s="25"/>
      <c r="H653" s="36"/>
      <c r="I653" s="36"/>
      <c r="J653" s="36"/>
      <c r="K653" s="36"/>
      <c r="L653" s="36"/>
      <c r="M653" s="36"/>
      <c r="N653" s="36"/>
      <c r="O653" s="36"/>
      <c r="P653" s="36"/>
      <c r="Q653" s="36"/>
      <c r="R653" s="36"/>
      <c r="S653" s="36"/>
      <c r="T653" s="36"/>
      <c r="U653" s="36"/>
      <c r="V653" s="36"/>
      <c r="W653" s="36"/>
    </row>
    <row r="654" spans="1:23" s="23" customFormat="1" x14ac:dyDescent="0.55000000000000004">
      <c r="A654" s="25"/>
      <c r="E654" s="25"/>
      <c r="H654" s="36"/>
      <c r="I654" s="36"/>
      <c r="J654" s="36"/>
      <c r="K654" s="36"/>
      <c r="L654" s="36"/>
      <c r="M654" s="36"/>
      <c r="N654" s="36"/>
      <c r="O654" s="36"/>
      <c r="P654" s="36"/>
      <c r="Q654" s="36"/>
      <c r="R654" s="36"/>
      <c r="S654" s="36"/>
      <c r="T654" s="36"/>
      <c r="U654" s="36"/>
      <c r="V654" s="36"/>
      <c r="W654" s="36"/>
    </row>
    <row r="655" spans="1:23" s="23" customFormat="1" x14ac:dyDescent="0.55000000000000004">
      <c r="A655" s="25"/>
      <c r="E655" s="25"/>
      <c r="H655" s="36"/>
      <c r="I655" s="36"/>
      <c r="J655" s="36"/>
      <c r="K655" s="36"/>
      <c r="L655" s="36"/>
      <c r="M655" s="36"/>
      <c r="N655" s="36"/>
      <c r="O655" s="36"/>
      <c r="P655" s="36"/>
      <c r="Q655" s="36"/>
      <c r="R655" s="36"/>
      <c r="S655" s="36"/>
      <c r="T655" s="36"/>
      <c r="U655" s="36"/>
      <c r="V655" s="36"/>
      <c r="W655" s="36"/>
    </row>
    <row r="656" spans="1:23" s="23" customFormat="1" x14ac:dyDescent="0.55000000000000004">
      <c r="A656" s="25"/>
      <c r="E656" s="25"/>
      <c r="H656" s="36"/>
      <c r="I656" s="36"/>
      <c r="J656" s="36"/>
      <c r="K656" s="36"/>
      <c r="L656" s="36"/>
      <c r="M656" s="36"/>
      <c r="N656" s="36"/>
      <c r="O656" s="36"/>
      <c r="P656" s="36"/>
      <c r="Q656" s="36"/>
      <c r="R656" s="36"/>
      <c r="S656" s="36"/>
      <c r="T656" s="36"/>
      <c r="U656" s="36"/>
      <c r="V656" s="36"/>
      <c r="W656" s="36"/>
    </row>
    <row r="657" spans="1:23" s="23" customFormat="1" x14ac:dyDescent="0.55000000000000004">
      <c r="A657" s="25"/>
      <c r="E657" s="25"/>
      <c r="H657" s="36"/>
      <c r="I657" s="36"/>
      <c r="J657" s="36"/>
      <c r="K657" s="36"/>
      <c r="L657" s="36"/>
      <c r="M657" s="36"/>
      <c r="N657" s="36"/>
      <c r="O657" s="36"/>
      <c r="P657" s="36"/>
      <c r="Q657" s="36"/>
      <c r="R657" s="36"/>
      <c r="S657" s="36"/>
      <c r="T657" s="36"/>
      <c r="U657" s="36"/>
      <c r="V657" s="36"/>
      <c r="W657" s="36"/>
    </row>
    <row r="658" spans="1:23" s="23" customFormat="1" x14ac:dyDescent="0.55000000000000004">
      <c r="A658" s="25"/>
      <c r="E658" s="25"/>
      <c r="H658" s="36"/>
      <c r="I658" s="36"/>
      <c r="J658" s="36"/>
      <c r="K658" s="36"/>
      <c r="L658" s="36"/>
      <c r="M658" s="36"/>
      <c r="N658" s="36"/>
      <c r="O658" s="36"/>
      <c r="P658" s="36"/>
      <c r="Q658" s="36"/>
      <c r="R658" s="36"/>
      <c r="S658" s="36"/>
      <c r="T658" s="36"/>
      <c r="U658" s="36"/>
      <c r="V658" s="36"/>
      <c r="W658" s="36"/>
    </row>
    <row r="659" spans="1:23" s="23" customFormat="1" x14ac:dyDescent="0.55000000000000004">
      <c r="A659" s="25"/>
      <c r="E659" s="25"/>
      <c r="H659" s="36"/>
      <c r="I659" s="36"/>
      <c r="J659" s="36"/>
      <c r="K659" s="36"/>
      <c r="L659" s="36"/>
      <c r="M659" s="36"/>
      <c r="N659" s="36"/>
      <c r="O659" s="36"/>
      <c r="P659" s="36"/>
      <c r="Q659" s="36"/>
      <c r="R659" s="36"/>
      <c r="S659" s="36"/>
      <c r="T659" s="36"/>
      <c r="U659" s="36"/>
      <c r="V659" s="36"/>
      <c r="W659" s="36"/>
    </row>
    <row r="660" spans="1:23" s="23" customFormat="1" x14ac:dyDescent="0.55000000000000004">
      <c r="A660" s="25"/>
      <c r="E660" s="25"/>
      <c r="H660" s="36"/>
      <c r="I660" s="36"/>
      <c r="J660" s="36"/>
      <c r="K660" s="36"/>
      <c r="L660" s="36"/>
      <c r="M660" s="36"/>
      <c r="N660" s="36"/>
      <c r="O660" s="36"/>
      <c r="P660" s="36"/>
      <c r="Q660" s="36"/>
      <c r="R660" s="36"/>
      <c r="S660" s="36"/>
      <c r="T660" s="36"/>
      <c r="U660" s="36"/>
      <c r="V660" s="36"/>
      <c r="W660" s="36"/>
    </row>
    <row r="661" spans="1:23" s="23" customFormat="1" x14ac:dyDescent="0.55000000000000004">
      <c r="A661" s="25"/>
      <c r="E661" s="25"/>
      <c r="H661" s="36"/>
      <c r="I661" s="36"/>
      <c r="J661" s="36"/>
      <c r="K661" s="36"/>
      <c r="L661" s="36"/>
      <c r="M661" s="36"/>
      <c r="N661" s="36"/>
      <c r="O661" s="36"/>
      <c r="P661" s="36"/>
      <c r="Q661" s="36"/>
      <c r="R661" s="36"/>
      <c r="S661" s="36"/>
      <c r="T661" s="36"/>
      <c r="U661" s="36"/>
      <c r="V661" s="36"/>
      <c r="W661" s="36"/>
    </row>
    <row r="662" spans="1:23" s="23" customFormat="1" x14ac:dyDescent="0.55000000000000004">
      <c r="A662" s="25"/>
      <c r="E662" s="25"/>
      <c r="H662" s="36"/>
      <c r="I662" s="36"/>
      <c r="J662" s="36"/>
      <c r="K662" s="36"/>
      <c r="L662" s="36"/>
      <c r="M662" s="36"/>
      <c r="N662" s="36"/>
      <c r="O662" s="36"/>
      <c r="P662" s="36"/>
      <c r="Q662" s="36"/>
      <c r="R662" s="36"/>
      <c r="S662" s="36"/>
      <c r="T662" s="36"/>
      <c r="U662" s="36"/>
      <c r="V662" s="36"/>
      <c r="W662" s="36"/>
    </row>
    <row r="663" spans="1:23" s="23" customFormat="1" x14ac:dyDescent="0.55000000000000004">
      <c r="A663" s="25"/>
      <c r="E663" s="25"/>
      <c r="H663" s="36"/>
      <c r="I663" s="36"/>
      <c r="J663" s="36"/>
      <c r="K663" s="36"/>
      <c r="L663" s="36"/>
      <c r="M663" s="36"/>
      <c r="N663" s="36"/>
      <c r="O663" s="36"/>
      <c r="P663" s="36"/>
      <c r="Q663" s="36"/>
      <c r="R663" s="36"/>
      <c r="S663" s="36"/>
      <c r="T663" s="36"/>
      <c r="U663" s="36"/>
      <c r="V663" s="36"/>
      <c r="W663" s="36"/>
    </row>
    <row r="664" spans="1:23" s="23" customFormat="1" x14ac:dyDescent="0.55000000000000004">
      <c r="A664" s="25"/>
      <c r="E664" s="25"/>
      <c r="H664" s="36"/>
      <c r="I664" s="36"/>
      <c r="J664" s="36"/>
      <c r="K664" s="36"/>
      <c r="L664" s="36"/>
      <c r="M664" s="36"/>
      <c r="N664" s="36"/>
      <c r="O664" s="36"/>
      <c r="P664" s="36"/>
      <c r="Q664" s="36"/>
      <c r="R664" s="36"/>
      <c r="S664" s="36"/>
      <c r="T664" s="36"/>
      <c r="U664" s="36"/>
      <c r="V664" s="36"/>
      <c r="W664" s="36"/>
    </row>
    <row r="665" spans="1:23" s="23" customFormat="1" x14ac:dyDescent="0.55000000000000004">
      <c r="A665" s="25"/>
      <c r="E665" s="25"/>
      <c r="H665" s="36"/>
      <c r="I665" s="36"/>
      <c r="J665" s="36"/>
      <c r="K665" s="36"/>
      <c r="L665" s="36"/>
      <c r="M665" s="36"/>
      <c r="N665" s="36"/>
      <c r="O665" s="36"/>
      <c r="P665" s="36"/>
      <c r="Q665" s="36"/>
      <c r="R665" s="36"/>
      <c r="S665" s="36"/>
      <c r="T665" s="36"/>
      <c r="U665" s="36"/>
      <c r="V665" s="36"/>
      <c r="W665" s="36"/>
    </row>
    <row r="666" spans="1:23" s="23" customFormat="1" x14ac:dyDescent="0.55000000000000004">
      <c r="A666" s="25"/>
      <c r="E666" s="25"/>
      <c r="H666" s="36"/>
      <c r="I666" s="36"/>
      <c r="J666" s="36"/>
      <c r="K666" s="36"/>
      <c r="L666" s="36"/>
      <c r="M666" s="36"/>
      <c r="N666" s="36"/>
      <c r="O666" s="36"/>
      <c r="P666" s="36"/>
      <c r="Q666" s="36"/>
      <c r="R666" s="36"/>
      <c r="S666" s="36"/>
      <c r="T666" s="36"/>
      <c r="U666" s="36"/>
      <c r="V666" s="36"/>
      <c r="W666" s="36"/>
    </row>
    <row r="667" spans="1:23" s="23" customFormat="1" x14ac:dyDescent="0.55000000000000004">
      <c r="A667" s="25"/>
      <c r="E667" s="25"/>
      <c r="H667" s="36"/>
      <c r="I667" s="36"/>
      <c r="J667" s="36"/>
      <c r="K667" s="36"/>
      <c r="L667" s="36"/>
      <c r="M667" s="36"/>
      <c r="N667" s="36"/>
      <c r="O667" s="36"/>
      <c r="P667" s="36"/>
      <c r="Q667" s="36"/>
      <c r="R667" s="36"/>
      <c r="S667" s="36"/>
      <c r="T667" s="36"/>
      <c r="U667" s="36"/>
      <c r="V667" s="36"/>
      <c r="W667" s="36"/>
    </row>
    <row r="668" spans="1:23" s="23" customFormat="1" x14ac:dyDescent="0.55000000000000004">
      <c r="A668" s="25"/>
      <c r="E668" s="25"/>
      <c r="H668" s="36"/>
      <c r="I668" s="36"/>
      <c r="J668" s="36"/>
      <c r="K668" s="36"/>
      <c r="L668" s="36"/>
      <c r="M668" s="36"/>
      <c r="N668" s="36"/>
      <c r="O668" s="36"/>
      <c r="P668" s="36"/>
      <c r="Q668" s="36"/>
      <c r="R668" s="36"/>
      <c r="S668" s="36"/>
      <c r="T668" s="36"/>
      <c r="U668" s="36"/>
      <c r="V668" s="36"/>
      <c r="W668" s="36"/>
    </row>
    <row r="669" spans="1:23" s="23" customFormat="1" x14ac:dyDescent="0.55000000000000004">
      <c r="A669" s="25"/>
      <c r="E669" s="25"/>
      <c r="H669" s="36"/>
      <c r="I669" s="36"/>
      <c r="J669" s="36"/>
      <c r="K669" s="36"/>
      <c r="L669" s="36"/>
      <c r="M669" s="36"/>
      <c r="N669" s="36"/>
      <c r="O669" s="36"/>
      <c r="P669" s="36"/>
      <c r="Q669" s="36"/>
      <c r="R669" s="36"/>
      <c r="S669" s="36"/>
      <c r="T669" s="36"/>
      <c r="U669" s="36"/>
      <c r="V669" s="36"/>
      <c r="W669" s="36"/>
    </row>
    <row r="670" spans="1:23" s="23" customFormat="1" x14ac:dyDescent="0.55000000000000004">
      <c r="A670" s="25"/>
      <c r="E670" s="25"/>
      <c r="H670" s="36"/>
      <c r="I670" s="36"/>
      <c r="J670" s="36"/>
      <c r="K670" s="36"/>
      <c r="L670" s="36"/>
      <c r="M670" s="36"/>
      <c r="N670" s="36"/>
      <c r="O670" s="36"/>
      <c r="P670" s="36"/>
      <c r="Q670" s="36"/>
      <c r="R670" s="36"/>
      <c r="S670" s="36"/>
      <c r="T670" s="36"/>
      <c r="U670" s="36"/>
      <c r="V670" s="36"/>
      <c r="W670" s="36"/>
    </row>
    <row r="671" spans="1:23" s="23" customFormat="1" x14ac:dyDescent="0.55000000000000004">
      <c r="A671" s="25"/>
      <c r="E671" s="25"/>
      <c r="H671" s="36"/>
      <c r="I671" s="36"/>
      <c r="J671" s="36"/>
      <c r="K671" s="36"/>
      <c r="L671" s="36"/>
      <c r="M671" s="36"/>
      <c r="N671" s="36"/>
      <c r="O671" s="36"/>
      <c r="P671" s="36"/>
      <c r="Q671" s="36"/>
      <c r="R671" s="36"/>
      <c r="S671" s="36"/>
      <c r="T671" s="36"/>
      <c r="U671" s="36"/>
      <c r="V671" s="36"/>
      <c r="W671" s="36"/>
    </row>
    <row r="672" spans="1:23" s="23" customFormat="1" x14ac:dyDescent="0.55000000000000004">
      <c r="A672" s="25"/>
      <c r="E672" s="25"/>
      <c r="H672" s="36"/>
      <c r="I672" s="36"/>
      <c r="J672" s="36"/>
      <c r="K672" s="36"/>
      <c r="L672" s="36"/>
      <c r="M672" s="36"/>
      <c r="N672" s="36"/>
      <c r="O672" s="36"/>
      <c r="P672" s="36"/>
      <c r="Q672" s="36"/>
      <c r="R672" s="36"/>
      <c r="S672" s="36"/>
      <c r="T672" s="36"/>
      <c r="U672" s="36"/>
      <c r="V672" s="36"/>
      <c r="W672" s="36"/>
    </row>
    <row r="673" spans="1:23" s="23" customFormat="1" x14ac:dyDescent="0.55000000000000004">
      <c r="A673" s="25"/>
      <c r="E673" s="25"/>
      <c r="H673" s="36"/>
      <c r="I673" s="36"/>
      <c r="J673" s="36"/>
      <c r="K673" s="36"/>
      <c r="L673" s="36"/>
      <c r="M673" s="36"/>
      <c r="N673" s="36"/>
      <c r="O673" s="36"/>
      <c r="P673" s="36"/>
      <c r="Q673" s="36"/>
      <c r="R673" s="36"/>
      <c r="S673" s="36"/>
      <c r="T673" s="36"/>
      <c r="U673" s="36"/>
      <c r="V673" s="36"/>
      <c r="W673" s="36"/>
    </row>
    <row r="674" spans="1:23" s="23" customFormat="1" x14ac:dyDescent="0.55000000000000004">
      <c r="A674" s="25"/>
      <c r="E674" s="25"/>
      <c r="H674" s="36"/>
      <c r="I674" s="36"/>
      <c r="J674" s="36"/>
      <c r="K674" s="36"/>
      <c r="L674" s="36"/>
      <c r="M674" s="36"/>
      <c r="N674" s="36"/>
      <c r="O674" s="36"/>
      <c r="P674" s="36"/>
      <c r="Q674" s="36"/>
      <c r="R674" s="36"/>
      <c r="S674" s="36"/>
      <c r="T674" s="36"/>
      <c r="U674" s="36"/>
      <c r="V674" s="36"/>
      <c r="W674" s="36"/>
    </row>
    <row r="675" spans="1:23" s="23" customFormat="1" x14ac:dyDescent="0.55000000000000004">
      <c r="A675" s="25"/>
      <c r="E675" s="25"/>
      <c r="H675" s="36"/>
      <c r="I675" s="36"/>
      <c r="J675" s="36"/>
      <c r="K675" s="36"/>
      <c r="L675" s="36"/>
      <c r="M675" s="36"/>
      <c r="N675" s="36"/>
      <c r="O675" s="36"/>
      <c r="P675" s="36"/>
      <c r="Q675" s="36"/>
      <c r="R675" s="36"/>
      <c r="S675" s="36"/>
      <c r="T675" s="36"/>
      <c r="U675" s="36"/>
      <c r="V675" s="36"/>
      <c r="W675" s="36"/>
    </row>
    <row r="676" spans="1:23" s="23" customFormat="1" x14ac:dyDescent="0.55000000000000004">
      <c r="A676" s="25"/>
      <c r="E676" s="25"/>
      <c r="H676" s="36"/>
      <c r="I676" s="36"/>
      <c r="J676" s="36"/>
      <c r="K676" s="36"/>
      <c r="L676" s="36"/>
      <c r="M676" s="36"/>
      <c r="N676" s="36"/>
      <c r="O676" s="36"/>
      <c r="P676" s="36"/>
      <c r="Q676" s="36"/>
      <c r="R676" s="36"/>
      <c r="S676" s="36"/>
      <c r="T676" s="36"/>
      <c r="U676" s="36"/>
      <c r="V676" s="36"/>
      <c r="W676" s="36"/>
    </row>
    <row r="677" spans="1:23" s="23" customFormat="1" x14ac:dyDescent="0.55000000000000004">
      <c r="A677" s="25"/>
      <c r="E677" s="25"/>
      <c r="H677" s="36"/>
      <c r="I677" s="36"/>
      <c r="J677" s="36"/>
      <c r="K677" s="36"/>
      <c r="L677" s="36"/>
      <c r="M677" s="36"/>
      <c r="N677" s="36"/>
      <c r="O677" s="36"/>
      <c r="P677" s="36"/>
      <c r="Q677" s="36"/>
      <c r="R677" s="36"/>
      <c r="S677" s="36"/>
      <c r="T677" s="36"/>
      <c r="U677" s="36"/>
      <c r="V677" s="36"/>
      <c r="W677" s="36"/>
    </row>
    <row r="678" spans="1:23" s="23" customFormat="1" x14ac:dyDescent="0.55000000000000004">
      <c r="A678" s="25"/>
      <c r="E678" s="25"/>
      <c r="H678" s="36"/>
      <c r="I678" s="36"/>
      <c r="J678" s="36"/>
      <c r="K678" s="36"/>
      <c r="L678" s="36"/>
      <c r="M678" s="36"/>
      <c r="N678" s="36"/>
      <c r="O678" s="36"/>
      <c r="P678" s="36"/>
      <c r="Q678" s="36"/>
      <c r="R678" s="36"/>
      <c r="S678" s="36"/>
      <c r="T678" s="36"/>
      <c r="U678" s="36"/>
      <c r="V678" s="36"/>
      <c r="W678" s="36"/>
    </row>
    <row r="679" spans="1:23" s="23" customFormat="1" x14ac:dyDescent="0.55000000000000004">
      <c r="A679" s="25"/>
      <c r="E679" s="25"/>
      <c r="H679" s="36"/>
      <c r="I679" s="36"/>
      <c r="J679" s="36"/>
      <c r="K679" s="36"/>
      <c r="L679" s="36"/>
      <c r="M679" s="36"/>
      <c r="N679" s="36"/>
      <c r="O679" s="36"/>
      <c r="P679" s="36"/>
      <c r="Q679" s="36"/>
      <c r="R679" s="36"/>
      <c r="S679" s="36"/>
      <c r="T679" s="36"/>
      <c r="U679" s="36"/>
      <c r="V679" s="36"/>
      <c r="W679" s="36"/>
    </row>
    <row r="680" spans="1:23" s="23" customFormat="1" x14ac:dyDescent="0.55000000000000004">
      <c r="A680" s="25"/>
      <c r="E680" s="25"/>
      <c r="H680" s="36"/>
      <c r="I680" s="36"/>
      <c r="J680" s="36"/>
      <c r="K680" s="36"/>
      <c r="L680" s="36"/>
      <c r="M680" s="36"/>
      <c r="N680" s="36"/>
      <c r="O680" s="36"/>
      <c r="P680" s="36"/>
      <c r="Q680" s="36"/>
      <c r="R680" s="36"/>
      <c r="S680" s="36"/>
      <c r="T680" s="36"/>
      <c r="U680" s="36"/>
      <c r="V680" s="36"/>
      <c r="W680" s="36"/>
    </row>
    <row r="681" spans="1:23" s="23" customFormat="1" x14ac:dyDescent="0.55000000000000004">
      <c r="A681" s="25"/>
      <c r="E681" s="25"/>
      <c r="H681" s="36"/>
      <c r="I681" s="36"/>
      <c r="J681" s="36"/>
      <c r="K681" s="36"/>
      <c r="L681" s="36"/>
      <c r="M681" s="36"/>
      <c r="N681" s="36"/>
      <c r="O681" s="36"/>
      <c r="P681" s="36"/>
      <c r="Q681" s="36"/>
      <c r="R681" s="36"/>
      <c r="S681" s="36"/>
      <c r="T681" s="36"/>
      <c r="U681" s="36"/>
      <c r="V681" s="36"/>
      <c r="W681" s="36"/>
    </row>
    <row r="682" spans="1:23" s="23" customFormat="1" x14ac:dyDescent="0.55000000000000004">
      <c r="A682" s="25"/>
      <c r="E682" s="25"/>
      <c r="H682" s="36"/>
      <c r="I682" s="36"/>
      <c r="J682" s="36"/>
      <c r="K682" s="36"/>
      <c r="L682" s="36"/>
      <c r="M682" s="36"/>
      <c r="N682" s="36"/>
      <c r="O682" s="36"/>
      <c r="P682" s="36"/>
      <c r="Q682" s="36"/>
      <c r="R682" s="36"/>
      <c r="S682" s="36"/>
      <c r="T682" s="36"/>
      <c r="U682" s="36"/>
      <c r="V682" s="36"/>
      <c r="W682" s="36"/>
    </row>
    <row r="683" spans="1:23" s="23" customFormat="1" x14ac:dyDescent="0.55000000000000004">
      <c r="A683" s="25"/>
      <c r="E683" s="25"/>
      <c r="H683" s="36"/>
      <c r="I683" s="36"/>
      <c r="J683" s="36"/>
      <c r="K683" s="36"/>
      <c r="L683" s="36"/>
      <c r="M683" s="36"/>
      <c r="N683" s="36"/>
      <c r="O683" s="36"/>
      <c r="P683" s="36"/>
      <c r="Q683" s="36"/>
      <c r="R683" s="36"/>
      <c r="S683" s="36"/>
      <c r="T683" s="36"/>
      <c r="U683" s="36"/>
      <c r="V683" s="36"/>
      <c r="W683" s="36"/>
    </row>
    <row r="684" spans="1:23" s="23" customFormat="1" x14ac:dyDescent="0.55000000000000004">
      <c r="A684" s="25"/>
      <c r="E684" s="25"/>
      <c r="H684" s="36"/>
      <c r="I684" s="36"/>
      <c r="J684" s="36"/>
      <c r="K684" s="36"/>
      <c r="L684" s="36"/>
      <c r="M684" s="36"/>
      <c r="N684" s="36"/>
      <c r="O684" s="36"/>
      <c r="P684" s="36"/>
      <c r="Q684" s="36"/>
      <c r="R684" s="36"/>
      <c r="S684" s="36"/>
      <c r="T684" s="36"/>
      <c r="U684" s="36"/>
      <c r="V684" s="36"/>
      <c r="W684" s="36"/>
    </row>
    <row r="685" spans="1:23" s="23" customFormat="1" x14ac:dyDescent="0.55000000000000004">
      <c r="A685" s="25"/>
      <c r="E685" s="25"/>
      <c r="H685" s="36"/>
      <c r="I685" s="36"/>
      <c r="J685" s="36"/>
      <c r="K685" s="36"/>
      <c r="L685" s="36"/>
      <c r="M685" s="36"/>
      <c r="N685" s="36"/>
      <c r="O685" s="36"/>
      <c r="P685" s="36"/>
      <c r="Q685" s="36"/>
      <c r="R685" s="36"/>
      <c r="S685" s="36"/>
      <c r="T685" s="36"/>
      <c r="U685" s="36"/>
      <c r="V685" s="36"/>
      <c r="W685" s="36"/>
    </row>
    <row r="686" spans="1:23" s="23" customFormat="1" x14ac:dyDescent="0.55000000000000004">
      <c r="A686" s="25"/>
      <c r="E686" s="25"/>
      <c r="H686" s="36"/>
      <c r="I686" s="36"/>
      <c r="J686" s="36"/>
      <c r="K686" s="36"/>
      <c r="L686" s="36"/>
      <c r="M686" s="36"/>
      <c r="N686" s="36"/>
      <c r="O686" s="36"/>
      <c r="P686" s="36"/>
      <c r="Q686" s="36"/>
      <c r="R686" s="36"/>
      <c r="S686" s="36"/>
      <c r="T686" s="36"/>
      <c r="U686" s="36"/>
      <c r="V686" s="36"/>
      <c r="W686" s="36"/>
    </row>
    <row r="687" spans="1:23" s="23" customFormat="1" x14ac:dyDescent="0.55000000000000004">
      <c r="A687" s="25"/>
      <c r="E687" s="25"/>
      <c r="H687" s="36"/>
      <c r="I687" s="36"/>
      <c r="J687" s="36"/>
      <c r="K687" s="36"/>
      <c r="L687" s="36"/>
      <c r="M687" s="36"/>
      <c r="N687" s="36"/>
      <c r="O687" s="36"/>
      <c r="P687" s="36"/>
      <c r="Q687" s="36"/>
      <c r="R687" s="36"/>
      <c r="S687" s="36"/>
      <c r="T687" s="36"/>
      <c r="U687" s="36"/>
      <c r="V687" s="36"/>
      <c r="W687" s="36"/>
    </row>
    <row r="688" spans="1:23" s="23" customFormat="1" x14ac:dyDescent="0.55000000000000004">
      <c r="A688" s="25"/>
      <c r="E688" s="25"/>
      <c r="H688" s="36"/>
      <c r="I688" s="36"/>
      <c r="J688" s="36"/>
      <c r="K688" s="36"/>
      <c r="L688" s="36"/>
      <c r="M688" s="36"/>
      <c r="N688" s="36"/>
      <c r="O688" s="36"/>
      <c r="P688" s="36"/>
      <c r="Q688" s="36"/>
      <c r="R688" s="36"/>
      <c r="S688" s="36"/>
      <c r="T688" s="36"/>
      <c r="U688" s="36"/>
      <c r="V688" s="36"/>
      <c r="W688" s="36"/>
    </row>
    <row r="689" spans="1:23" s="23" customFormat="1" x14ac:dyDescent="0.55000000000000004">
      <c r="A689" s="25"/>
      <c r="E689" s="25"/>
      <c r="H689" s="36"/>
      <c r="I689" s="36"/>
      <c r="J689" s="36"/>
      <c r="K689" s="36"/>
      <c r="L689" s="36"/>
      <c r="M689" s="36"/>
      <c r="N689" s="36"/>
      <c r="O689" s="36"/>
      <c r="P689" s="36"/>
      <c r="Q689" s="36"/>
      <c r="R689" s="36"/>
      <c r="S689" s="36"/>
      <c r="T689" s="36"/>
      <c r="U689" s="36"/>
      <c r="V689" s="36"/>
      <c r="W689" s="36"/>
    </row>
    <row r="690" spans="1:23" s="23" customFormat="1" x14ac:dyDescent="0.55000000000000004">
      <c r="A690" s="25"/>
      <c r="E690" s="25"/>
      <c r="H690" s="36"/>
      <c r="I690" s="36"/>
      <c r="J690" s="36"/>
      <c r="K690" s="36"/>
      <c r="L690" s="36"/>
      <c r="M690" s="36"/>
      <c r="N690" s="36"/>
      <c r="O690" s="36"/>
      <c r="P690" s="36"/>
      <c r="Q690" s="36"/>
      <c r="R690" s="36"/>
      <c r="S690" s="36"/>
      <c r="T690" s="36"/>
      <c r="U690" s="36"/>
      <c r="V690" s="36"/>
      <c r="W690" s="36"/>
    </row>
    <row r="691" spans="1:23" s="23" customFormat="1" x14ac:dyDescent="0.55000000000000004">
      <c r="A691" s="25"/>
      <c r="E691" s="25"/>
      <c r="H691" s="36"/>
      <c r="I691" s="36"/>
      <c r="J691" s="36"/>
      <c r="K691" s="36"/>
      <c r="L691" s="36"/>
      <c r="M691" s="36"/>
      <c r="N691" s="36"/>
      <c r="O691" s="36"/>
      <c r="P691" s="36"/>
      <c r="Q691" s="36"/>
      <c r="R691" s="36"/>
      <c r="S691" s="36"/>
      <c r="T691" s="36"/>
      <c r="U691" s="36"/>
      <c r="V691" s="36"/>
      <c r="W691" s="36"/>
    </row>
    <row r="692" spans="1:23" s="23" customFormat="1" x14ac:dyDescent="0.55000000000000004">
      <c r="A692" s="25"/>
      <c r="E692" s="25"/>
      <c r="H692" s="36"/>
      <c r="I692" s="36"/>
      <c r="J692" s="36"/>
      <c r="K692" s="36"/>
      <c r="L692" s="36"/>
      <c r="M692" s="36"/>
      <c r="N692" s="36"/>
      <c r="O692" s="36"/>
      <c r="P692" s="36"/>
      <c r="Q692" s="36"/>
      <c r="R692" s="36"/>
      <c r="S692" s="36"/>
      <c r="T692" s="36"/>
      <c r="U692" s="36"/>
      <c r="V692" s="36"/>
      <c r="W692" s="36"/>
    </row>
    <row r="693" spans="1:23" s="23" customFormat="1" x14ac:dyDescent="0.55000000000000004">
      <c r="A693" s="25"/>
      <c r="E693" s="25"/>
      <c r="H693" s="36"/>
      <c r="I693" s="36"/>
      <c r="J693" s="36"/>
      <c r="K693" s="36"/>
      <c r="L693" s="36"/>
      <c r="M693" s="36"/>
      <c r="N693" s="36"/>
      <c r="O693" s="36"/>
      <c r="P693" s="36"/>
      <c r="Q693" s="36"/>
      <c r="R693" s="36"/>
      <c r="S693" s="36"/>
      <c r="T693" s="36"/>
      <c r="U693" s="36"/>
      <c r="V693" s="36"/>
      <c r="W693" s="36"/>
    </row>
    <row r="694" spans="1:23" s="23" customFormat="1" x14ac:dyDescent="0.55000000000000004">
      <c r="A694" s="25"/>
      <c r="E694" s="25"/>
      <c r="H694" s="36"/>
      <c r="I694" s="36"/>
      <c r="J694" s="36"/>
      <c r="K694" s="36"/>
      <c r="L694" s="36"/>
      <c r="M694" s="36"/>
      <c r="N694" s="36"/>
      <c r="O694" s="36"/>
      <c r="P694" s="36"/>
      <c r="Q694" s="36"/>
      <c r="R694" s="36"/>
      <c r="S694" s="36"/>
      <c r="T694" s="36"/>
      <c r="U694" s="36"/>
      <c r="V694" s="36"/>
      <c r="W694" s="36"/>
    </row>
    <row r="695" spans="1:23" s="23" customFormat="1" x14ac:dyDescent="0.55000000000000004">
      <c r="A695" s="25"/>
      <c r="E695" s="25"/>
      <c r="H695" s="36"/>
      <c r="I695" s="36"/>
      <c r="J695" s="36"/>
      <c r="K695" s="36"/>
      <c r="L695" s="36"/>
      <c r="M695" s="36"/>
      <c r="N695" s="36"/>
      <c r="O695" s="36"/>
      <c r="P695" s="36"/>
      <c r="Q695" s="36"/>
      <c r="R695" s="36"/>
      <c r="S695" s="36"/>
      <c r="T695" s="36"/>
      <c r="U695" s="36"/>
      <c r="V695" s="36"/>
      <c r="W695" s="36"/>
    </row>
    <row r="696" spans="1:23" s="23" customFormat="1" x14ac:dyDescent="0.55000000000000004">
      <c r="A696" s="25"/>
      <c r="E696" s="25"/>
      <c r="H696" s="36"/>
      <c r="I696" s="36"/>
      <c r="J696" s="36"/>
      <c r="K696" s="36"/>
      <c r="L696" s="36"/>
      <c r="M696" s="36"/>
      <c r="N696" s="36"/>
      <c r="O696" s="36"/>
      <c r="P696" s="36"/>
      <c r="Q696" s="36"/>
      <c r="R696" s="36"/>
      <c r="S696" s="36"/>
      <c r="T696" s="36"/>
      <c r="U696" s="36"/>
      <c r="V696" s="36"/>
      <c r="W696" s="36"/>
    </row>
    <row r="697" spans="1:23" s="23" customFormat="1" x14ac:dyDescent="0.55000000000000004">
      <c r="A697" s="25"/>
      <c r="E697" s="25"/>
      <c r="H697" s="36"/>
      <c r="I697" s="36"/>
      <c r="J697" s="36"/>
      <c r="K697" s="36"/>
      <c r="L697" s="36"/>
      <c r="M697" s="36"/>
      <c r="N697" s="36"/>
      <c r="O697" s="36"/>
      <c r="P697" s="36"/>
      <c r="Q697" s="36"/>
      <c r="R697" s="36"/>
      <c r="S697" s="36"/>
      <c r="T697" s="36"/>
      <c r="U697" s="36"/>
      <c r="V697" s="36"/>
      <c r="W697" s="36"/>
    </row>
    <row r="698" spans="1:23" s="23" customFormat="1" x14ac:dyDescent="0.55000000000000004">
      <c r="A698" s="25"/>
      <c r="E698" s="25"/>
      <c r="H698" s="36"/>
      <c r="I698" s="36"/>
      <c r="J698" s="36"/>
      <c r="K698" s="36"/>
      <c r="L698" s="36"/>
      <c r="M698" s="36"/>
      <c r="N698" s="36"/>
      <c r="O698" s="36"/>
      <c r="P698" s="36"/>
      <c r="Q698" s="36"/>
      <c r="R698" s="36"/>
      <c r="S698" s="36"/>
      <c r="T698" s="36"/>
      <c r="U698" s="36"/>
      <c r="V698" s="36"/>
      <c r="W698" s="36"/>
    </row>
    <row r="699" spans="1:23" s="23" customFormat="1" x14ac:dyDescent="0.55000000000000004">
      <c r="A699" s="25"/>
      <c r="E699" s="25"/>
      <c r="H699" s="36"/>
      <c r="I699" s="36"/>
      <c r="J699" s="36"/>
      <c r="K699" s="36"/>
      <c r="L699" s="36"/>
      <c r="M699" s="36"/>
      <c r="N699" s="36"/>
      <c r="O699" s="36"/>
      <c r="P699" s="36"/>
      <c r="Q699" s="36"/>
      <c r="R699" s="36"/>
      <c r="S699" s="36"/>
      <c r="T699" s="36"/>
      <c r="U699" s="36"/>
      <c r="V699" s="36"/>
      <c r="W699" s="36"/>
    </row>
    <row r="700" spans="1:23" s="23" customFormat="1" x14ac:dyDescent="0.55000000000000004">
      <c r="A700" s="25"/>
      <c r="E700" s="25"/>
      <c r="H700" s="36"/>
      <c r="I700" s="36"/>
      <c r="J700" s="36"/>
      <c r="K700" s="36"/>
      <c r="L700" s="36"/>
      <c r="M700" s="36"/>
      <c r="N700" s="36"/>
      <c r="O700" s="36"/>
      <c r="P700" s="36"/>
      <c r="Q700" s="36"/>
      <c r="R700" s="36"/>
      <c r="S700" s="36"/>
      <c r="T700" s="36"/>
      <c r="U700" s="36"/>
      <c r="V700" s="36"/>
      <c r="W700" s="36"/>
    </row>
    <row r="701" spans="1:23" s="23" customFormat="1" x14ac:dyDescent="0.55000000000000004">
      <c r="A701" s="25"/>
      <c r="E701" s="25"/>
      <c r="H701" s="36"/>
      <c r="I701" s="36"/>
      <c r="J701" s="36"/>
      <c r="K701" s="36"/>
      <c r="L701" s="36"/>
      <c r="M701" s="36"/>
      <c r="N701" s="36"/>
      <c r="O701" s="36"/>
      <c r="P701" s="36"/>
      <c r="Q701" s="36"/>
      <c r="R701" s="36"/>
      <c r="S701" s="36"/>
      <c r="T701" s="36"/>
      <c r="U701" s="36"/>
      <c r="V701" s="36"/>
      <c r="W701" s="36"/>
    </row>
    <row r="702" spans="1:23" s="23" customFormat="1" x14ac:dyDescent="0.55000000000000004">
      <c r="A702" s="25"/>
      <c r="E702" s="25"/>
      <c r="H702" s="36"/>
      <c r="I702" s="36"/>
      <c r="J702" s="36"/>
      <c r="K702" s="36"/>
      <c r="L702" s="36"/>
      <c r="M702" s="36"/>
      <c r="N702" s="36"/>
      <c r="O702" s="36"/>
      <c r="P702" s="36"/>
      <c r="Q702" s="36"/>
      <c r="R702" s="36"/>
      <c r="S702" s="36"/>
      <c r="T702" s="36"/>
      <c r="U702" s="36"/>
      <c r="V702" s="36"/>
      <c r="W702" s="36"/>
    </row>
    <row r="703" spans="1:23" s="23" customFormat="1" x14ac:dyDescent="0.55000000000000004">
      <c r="A703" s="25"/>
      <c r="E703" s="25"/>
      <c r="H703" s="36"/>
      <c r="I703" s="36"/>
      <c r="J703" s="36"/>
      <c r="K703" s="36"/>
      <c r="L703" s="36"/>
      <c r="M703" s="36"/>
      <c r="N703" s="36"/>
      <c r="O703" s="36"/>
      <c r="P703" s="36"/>
      <c r="Q703" s="36"/>
      <c r="R703" s="36"/>
      <c r="S703" s="36"/>
      <c r="T703" s="36"/>
      <c r="U703" s="36"/>
      <c r="V703" s="36"/>
      <c r="W703" s="36"/>
    </row>
    <row r="704" spans="1:23" s="23" customFormat="1" x14ac:dyDescent="0.55000000000000004">
      <c r="A704" s="25"/>
      <c r="E704" s="25"/>
      <c r="H704" s="36"/>
      <c r="I704" s="36"/>
      <c r="J704" s="36"/>
      <c r="K704" s="36"/>
      <c r="L704" s="36"/>
      <c r="M704" s="36"/>
      <c r="N704" s="36"/>
      <c r="O704" s="36"/>
      <c r="P704" s="36"/>
      <c r="Q704" s="36"/>
      <c r="R704" s="36"/>
      <c r="S704" s="36"/>
      <c r="T704" s="36"/>
      <c r="U704" s="36"/>
      <c r="V704" s="36"/>
      <c r="W704" s="36"/>
    </row>
    <row r="705" spans="1:23" s="23" customFormat="1" x14ac:dyDescent="0.55000000000000004">
      <c r="A705" s="25"/>
      <c r="E705" s="25"/>
      <c r="H705" s="36"/>
      <c r="I705" s="36"/>
      <c r="J705" s="36"/>
      <c r="K705" s="36"/>
      <c r="L705" s="36"/>
      <c r="M705" s="36"/>
      <c r="N705" s="36"/>
      <c r="O705" s="36"/>
      <c r="P705" s="36"/>
      <c r="Q705" s="36"/>
      <c r="R705" s="36"/>
      <c r="S705" s="36"/>
      <c r="T705" s="36"/>
      <c r="U705" s="36"/>
      <c r="V705" s="36"/>
      <c r="W705" s="36"/>
    </row>
    <row r="706" spans="1:23" s="23" customFormat="1" x14ac:dyDescent="0.55000000000000004">
      <c r="A706" s="25"/>
      <c r="E706" s="25"/>
      <c r="H706" s="36"/>
      <c r="I706" s="36"/>
      <c r="J706" s="36"/>
      <c r="K706" s="36"/>
      <c r="L706" s="36"/>
      <c r="M706" s="36"/>
      <c r="N706" s="36"/>
      <c r="O706" s="36"/>
      <c r="P706" s="36"/>
      <c r="Q706" s="36"/>
      <c r="R706" s="36"/>
      <c r="S706" s="36"/>
      <c r="T706" s="36"/>
      <c r="U706" s="36"/>
      <c r="V706" s="36"/>
      <c r="W706" s="36"/>
    </row>
    <row r="707" spans="1:23" s="23" customFormat="1" x14ac:dyDescent="0.55000000000000004">
      <c r="A707" s="25"/>
      <c r="E707" s="25"/>
      <c r="H707" s="36"/>
      <c r="I707" s="36"/>
      <c r="J707" s="36"/>
      <c r="K707" s="36"/>
      <c r="L707" s="36"/>
      <c r="M707" s="36"/>
      <c r="N707" s="36"/>
      <c r="O707" s="36"/>
      <c r="P707" s="36"/>
      <c r="Q707" s="36"/>
      <c r="R707" s="36"/>
      <c r="S707" s="36"/>
      <c r="T707" s="36"/>
      <c r="U707" s="36"/>
      <c r="V707" s="36"/>
      <c r="W707" s="36"/>
    </row>
    <row r="708" spans="1:23" s="23" customFormat="1" x14ac:dyDescent="0.55000000000000004">
      <c r="A708" s="25"/>
      <c r="E708" s="25"/>
      <c r="H708" s="36"/>
      <c r="I708" s="36"/>
      <c r="J708" s="36"/>
      <c r="K708" s="36"/>
      <c r="L708" s="36"/>
      <c r="M708" s="36"/>
      <c r="N708" s="36"/>
      <c r="O708" s="36"/>
      <c r="P708" s="36"/>
      <c r="Q708" s="36"/>
      <c r="R708" s="36"/>
      <c r="S708" s="36"/>
      <c r="T708" s="36"/>
      <c r="U708" s="36"/>
      <c r="V708" s="36"/>
      <c r="W708" s="36"/>
    </row>
    <row r="709" spans="1:23" s="23" customFormat="1" x14ac:dyDescent="0.55000000000000004">
      <c r="A709" s="25"/>
      <c r="E709" s="25"/>
      <c r="H709" s="36"/>
      <c r="I709" s="36"/>
      <c r="J709" s="36"/>
      <c r="K709" s="36"/>
      <c r="L709" s="36"/>
      <c r="M709" s="36"/>
      <c r="N709" s="36"/>
      <c r="O709" s="36"/>
      <c r="P709" s="36"/>
      <c r="Q709" s="36"/>
      <c r="R709" s="36"/>
      <c r="S709" s="36"/>
      <c r="T709" s="36"/>
      <c r="U709" s="36"/>
      <c r="V709" s="36"/>
      <c r="W709" s="36"/>
    </row>
    <row r="710" spans="1:23" s="23" customFormat="1" x14ac:dyDescent="0.55000000000000004">
      <c r="A710" s="25"/>
      <c r="E710" s="25"/>
      <c r="H710" s="36"/>
      <c r="I710" s="36"/>
      <c r="J710" s="36"/>
      <c r="K710" s="36"/>
      <c r="L710" s="36"/>
      <c r="M710" s="36"/>
      <c r="N710" s="36"/>
      <c r="O710" s="36"/>
      <c r="P710" s="36"/>
      <c r="Q710" s="36"/>
      <c r="R710" s="36"/>
      <c r="S710" s="36"/>
      <c r="T710" s="36"/>
      <c r="U710" s="36"/>
      <c r="V710" s="36"/>
      <c r="W710" s="36"/>
    </row>
    <row r="711" spans="1:23" s="23" customFormat="1" x14ac:dyDescent="0.55000000000000004">
      <c r="A711" s="25"/>
      <c r="E711" s="25"/>
      <c r="H711" s="36"/>
      <c r="I711" s="36"/>
      <c r="J711" s="36"/>
      <c r="K711" s="36"/>
      <c r="L711" s="36"/>
      <c r="M711" s="36"/>
      <c r="N711" s="36"/>
      <c r="O711" s="36"/>
      <c r="P711" s="36"/>
      <c r="Q711" s="36"/>
      <c r="R711" s="36"/>
      <c r="S711" s="36"/>
      <c r="T711" s="36"/>
      <c r="U711" s="36"/>
      <c r="V711" s="36"/>
      <c r="W711" s="36"/>
    </row>
    <row r="712" spans="1:23" s="23" customFormat="1" x14ac:dyDescent="0.55000000000000004">
      <c r="A712" s="25"/>
      <c r="E712" s="25"/>
      <c r="H712" s="36"/>
      <c r="I712" s="36"/>
      <c r="J712" s="36"/>
      <c r="K712" s="36"/>
      <c r="L712" s="36"/>
      <c r="M712" s="36"/>
      <c r="N712" s="36"/>
      <c r="O712" s="36"/>
      <c r="P712" s="36"/>
      <c r="Q712" s="36"/>
      <c r="R712" s="36"/>
      <c r="S712" s="36"/>
      <c r="T712" s="36"/>
      <c r="U712" s="36"/>
      <c r="V712" s="36"/>
      <c r="W712" s="36"/>
    </row>
    <row r="713" spans="1:23" s="23" customFormat="1" x14ac:dyDescent="0.55000000000000004">
      <c r="A713" s="25"/>
      <c r="E713" s="25"/>
      <c r="H713" s="36"/>
      <c r="I713" s="36"/>
      <c r="J713" s="36"/>
      <c r="K713" s="36"/>
      <c r="L713" s="36"/>
      <c r="M713" s="36"/>
      <c r="N713" s="36"/>
      <c r="O713" s="36"/>
      <c r="P713" s="36"/>
      <c r="Q713" s="36"/>
      <c r="R713" s="36"/>
      <c r="S713" s="36"/>
      <c r="T713" s="36"/>
      <c r="U713" s="36"/>
      <c r="V713" s="36"/>
      <c r="W713" s="36"/>
    </row>
    <row r="714" spans="1:23" s="23" customFormat="1" x14ac:dyDescent="0.55000000000000004">
      <c r="A714" s="25"/>
      <c r="E714" s="25"/>
      <c r="H714" s="36"/>
      <c r="I714" s="36"/>
      <c r="J714" s="36"/>
      <c r="K714" s="36"/>
      <c r="L714" s="36"/>
      <c r="M714" s="36"/>
      <c r="N714" s="36"/>
      <c r="O714" s="36"/>
      <c r="P714" s="36"/>
      <c r="Q714" s="36"/>
      <c r="R714" s="36"/>
      <c r="S714" s="36"/>
      <c r="T714" s="36"/>
      <c r="U714" s="36"/>
      <c r="V714" s="36"/>
      <c r="W714" s="36"/>
    </row>
    <row r="715" spans="1:23" s="23" customFormat="1" x14ac:dyDescent="0.55000000000000004">
      <c r="A715" s="25"/>
      <c r="E715" s="25"/>
      <c r="H715" s="36"/>
      <c r="I715" s="36"/>
      <c r="J715" s="36"/>
      <c r="K715" s="36"/>
      <c r="L715" s="36"/>
      <c r="M715" s="36"/>
      <c r="N715" s="36"/>
      <c r="O715" s="36"/>
      <c r="P715" s="36"/>
      <c r="Q715" s="36"/>
      <c r="R715" s="36"/>
      <c r="S715" s="36"/>
      <c r="T715" s="36"/>
      <c r="U715" s="36"/>
      <c r="V715" s="36"/>
      <c r="W715" s="36"/>
    </row>
    <row r="716" spans="1:23" s="23" customFormat="1" x14ac:dyDescent="0.55000000000000004">
      <c r="A716" s="25"/>
      <c r="E716" s="25"/>
      <c r="H716" s="36"/>
      <c r="I716" s="36"/>
      <c r="J716" s="36"/>
      <c r="K716" s="36"/>
      <c r="L716" s="36"/>
      <c r="M716" s="36"/>
      <c r="N716" s="36"/>
      <c r="O716" s="36"/>
      <c r="P716" s="36"/>
      <c r="Q716" s="36"/>
      <c r="R716" s="36"/>
      <c r="S716" s="36"/>
      <c r="T716" s="36"/>
      <c r="U716" s="36"/>
      <c r="V716" s="36"/>
      <c r="W716" s="36"/>
    </row>
    <row r="717" spans="1:23" s="23" customFormat="1" x14ac:dyDescent="0.55000000000000004">
      <c r="A717" s="25"/>
      <c r="E717" s="25"/>
      <c r="H717" s="36"/>
      <c r="I717" s="36"/>
      <c r="J717" s="36"/>
      <c r="K717" s="36"/>
      <c r="L717" s="36"/>
      <c r="M717" s="36"/>
      <c r="N717" s="36"/>
      <c r="O717" s="36"/>
      <c r="P717" s="36"/>
      <c r="Q717" s="36"/>
      <c r="R717" s="36"/>
      <c r="S717" s="36"/>
      <c r="T717" s="36"/>
      <c r="U717" s="36"/>
      <c r="V717" s="36"/>
      <c r="W717" s="36"/>
    </row>
    <row r="718" spans="1:23" s="23" customFormat="1" x14ac:dyDescent="0.55000000000000004">
      <c r="A718" s="25"/>
      <c r="E718" s="25"/>
      <c r="H718" s="36"/>
      <c r="I718" s="36"/>
      <c r="J718" s="36"/>
      <c r="K718" s="36"/>
      <c r="L718" s="36"/>
      <c r="M718" s="36"/>
      <c r="N718" s="36"/>
      <c r="O718" s="36"/>
      <c r="P718" s="36"/>
      <c r="Q718" s="36"/>
      <c r="R718" s="36"/>
      <c r="S718" s="36"/>
      <c r="T718" s="36"/>
      <c r="U718" s="36"/>
      <c r="V718" s="36"/>
      <c r="W718" s="36"/>
    </row>
    <row r="719" spans="1:23" s="23" customFormat="1" x14ac:dyDescent="0.55000000000000004">
      <c r="A719" s="25"/>
      <c r="E719" s="25"/>
      <c r="H719" s="36"/>
      <c r="I719" s="36"/>
      <c r="J719" s="36"/>
      <c r="K719" s="36"/>
      <c r="L719" s="36"/>
      <c r="M719" s="36"/>
      <c r="N719" s="36"/>
      <c r="O719" s="36"/>
      <c r="P719" s="36"/>
      <c r="Q719" s="36"/>
      <c r="R719" s="36"/>
      <c r="S719" s="36"/>
      <c r="T719" s="36"/>
      <c r="U719" s="36"/>
      <c r="V719" s="36"/>
      <c r="W719" s="36"/>
    </row>
    <row r="720" spans="1:23" s="23" customFormat="1" x14ac:dyDescent="0.55000000000000004">
      <c r="A720" s="25"/>
      <c r="E720" s="25"/>
      <c r="H720" s="36"/>
      <c r="I720" s="36"/>
      <c r="J720" s="36"/>
      <c r="K720" s="36"/>
      <c r="L720" s="36"/>
      <c r="M720" s="36"/>
      <c r="N720" s="36"/>
      <c r="O720" s="36"/>
      <c r="P720" s="36"/>
      <c r="Q720" s="36"/>
      <c r="R720" s="36"/>
      <c r="S720" s="36"/>
      <c r="T720" s="36"/>
      <c r="U720" s="36"/>
      <c r="V720" s="36"/>
      <c r="W720" s="36"/>
    </row>
    <row r="721" spans="1:23" s="23" customFormat="1" x14ac:dyDescent="0.55000000000000004">
      <c r="A721" s="25"/>
      <c r="E721" s="25"/>
      <c r="H721" s="36"/>
      <c r="I721" s="36"/>
      <c r="J721" s="36"/>
      <c r="K721" s="36"/>
      <c r="L721" s="36"/>
      <c r="M721" s="36"/>
      <c r="N721" s="36"/>
      <c r="O721" s="36"/>
      <c r="P721" s="36"/>
      <c r="Q721" s="36"/>
      <c r="R721" s="36"/>
      <c r="S721" s="36"/>
      <c r="T721" s="36"/>
      <c r="U721" s="36"/>
      <c r="V721" s="36"/>
      <c r="W721" s="36"/>
    </row>
    <row r="722" spans="1:23" s="23" customFormat="1" x14ac:dyDescent="0.55000000000000004">
      <c r="A722" s="25"/>
      <c r="E722" s="25"/>
      <c r="H722" s="36"/>
      <c r="I722" s="36"/>
      <c r="J722" s="36"/>
      <c r="K722" s="36"/>
      <c r="L722" s="36"/>
      <c r="M722" s="36"/>
      <c r="N722" s="36"/>
      <c r="O722" s="36"/>
      <c r="P722" s="36"/>
      <c r="Q722" s="36"/>
      <c r="R722" s="36"/>
      <c r="S722" s="36"/>
      <c r="T722" s="36"/>
      <c r="U722" s="36"/>
      <c r="V722" s="36"/>
      <c r="W722" s="36"/>
    </row>
    <row r="723" spans="1:23" s="23" customFormat="1" x14ac:dyDescent="0.55000000000000004">
      <c r="A723" s="25"/>
      <c r="E723" s="25"/>
      <c r="H723" s="36"/>
      <c r="I723" s="36"/>
      <c r="J723" s="36"/>
      <c r="K723" s="36"/>
      <c r="L723" s="36"/>
      <c r="M723" s="36"/>
      <c r="N723" s="36"/>
      <c r="O723" s="36"/>
      <c r="P723" s="36"/>
      <c r="Q723" s="36"/>
      <c r="R723" s="36"/>
      <c r="S723" s="36"/>
      <c r="T723" s="36"/>
      <c r="U723" s="36"/>
      <c r="V723" s="36"/>
      <c r="W723" s="36"/>
    </row>
    <row r="724" spans="1:23" s="23" customFormat="1" x14ac:dyDescent="0.55000000000000004">
      <c r="A724" s="25"/>
      <c r="E724" s="25"/>
      <c r="H724" s="36"/>
      <c r="I724" s="36"/>
      <c r="J724" s="36"/>
      <c r="K724" s="36"/>
      <c r="L724" s="36"/>
      <c r="M724" s="36"/>
      <c r="N724" s="36"/>
      <c r="O724" s="36"/>
      <c r="P724" s="36"/>
      <c r="Q724" s="36"/>
      <c r="R724" s="36"/>
      <c r="S724" s="36"/>
      <c r="T724" s="36"/>
      <c r="U724" s="36"/>
      <c r="V724" s="36"/>
      <c r="W724" s="36"/>
    </row>
    <row r="725" spans="1:23" s="23" customFormat="1" x14ac:dyDescent="0.55000000000000004">
      <c r="A725" s="25"/>
      <c r="E725" s="25"/>
      <c r="H725" s="36"/>
      <c r="I725" s="36"/>
      <c r="J725" s="36"/>
      <c r="K725" s="36"/>
      <c r="L725" s="36"/>
      <c r="M725" s="36"/>
      <c r="N725" s="36"/>
      <c r="O725" s="36"/>
      <c r="P725" s="36"/>
      <c r="Q725" s="36"/>
      <c r="R725" s="36"/>
      <c r="S725" s="36"/>
      <c r="T725" s="36"/>
      <c r="U725" s="36"/>
      <c r="V725" s="36"/>
      <c r="W725" s="36"/>
    </row>
    <row r="726" spans="1:23" s="23" customFormat="1" x14ac:dyDescent="0.55000000000000004">
      <c r="A726" s="25"/>
      <c r="E726" s="25"/>
      <c r="H726" s="36"/>
      <c r="I726" s="36"/>
      <c r="J726" s="36"/>
      <c r="K726" s="36"/>
      <c r="L726" s="36"/>
      <c r="M726" s="36"/>
      <c r="N726" s="36"/>
      <c r="O726" s="36"/>
      <c r="P726" s="36"/>
      <c r="Q726" s="36"/>
      <c r="R726" s="36"/>
      <c r="S726" s="36"/>
      <c r="T726" s="36"/>
      <c r="U726" s="36"/>
      <c r="V726" s="36"/>
      <c r="W726" s="36"/>
    </row>
    <row r="727" spans="1:23" s="23" customFormat="1" x14ac:dyDescent="0.55000000000000004">
      <c r="A727" s="25"/>
      <c r="E727" s="25"/>
      <c r="H727" s="36"/>
      <c r="I727" s="36"/>
      <c r="J727" s="36"/>
      <c r="K727" s="36"/>
      <c r="L727" s="36"/>
      <c r="M727" s="36"/>
      <c r="N727" s="36"/>
      <c r="O727" s="36"/>
      <c r="P727" s="36"/>
      <c r="Q727" s="36"/>
      <c r="R727" s="36"/>
      <c r="S727" s="36"/>
      <c r="T727" s="36"/>
      <c r="U727" s="36"/>
      <c r="V727" s="36"/>
      <c r="W727" s="36"/>
    </row>
    <row r="728" spans="1:23" s="23" customFormat="1" x14ac:dyDescent="0.55000000000000004">
      <c r="A728" s="25"/>
      <c r="E728" s="25"/>
      <c r="H728" s="36"/>
      <c r="I728" s="36"/>
      <c r="J728" s="36"/>
      <c r="K728" s="36"/>
      <c r="L728" s="36"/>
      <c r="M728" s="36"/>
      <c r="N728" s="36"/>
      <c r="O728" s="36"/>
      <c r="P728" s="36"/>
      <c r="Q728" s="36"/>
      <c r="R728" s="36"/>
      <c r="S728" s="36"/>
      <c r="T728" s="36"/>
      <c r="U728" s="36"/>
      <c r="V728" s="36"/>
      <c r="W728" s="36"/>
    </row>
    <row r="729" spans="1:23" s="23" customFormat="1" x14ac:dyDescent="0.55000000000000004">
      <c r="A729" s="25"/>
      <c r="E729" s="25"/>
      <c r="H729" s="36"/>
      <c r="I729" s="36"/>
      <c r="J729" s="36"/>
      <c r="K729" s="36"/>
      <c r="L729" s="36"/>
      <c r="M729" s="36"/>
      <c r="N729" s="36"/>
      <c r="O729" s="36"/>
      <c r="P729" s="36"/>
      <c r="Q729" s="36"/>
      <c r="R729" s="36"/>
      <c r="S729" s="36"/>
      <c r="T729" s="36"/>
      <c r="U729" s="36"/>
      <c r="V729" s="36"/>
      <c r="W729" s="36"/>
    </row>
    <row r="730" spans="1:23" s="23" customFormat="1" x14ac:dyDescent="0.55000000000000004">
      <c r="A730" s="25"/>
      <c r="E730" s="25"/>
      <c r="H730" s="36"/>
      <c r="I730" s="36"/>
      <c r="J730" s="36"/>
      <c r="K730" s="36"/>
      <c r="L730" s="36"/>
      <c r="M730" s="36"/>
      <c r="N730" s="36"/>
      <c r="O730" s="36"/>
      <c r="P730" s="36"/>
      <c r="Q730" s="36"/>
      <c r="R730" s="36"/>
      <c r="S730" s="36"/>
      <c r="T730" s="36"/>
      <c r="U730" s="36"/>
      <c r="V730" s="36"/>
      <c r="W730" s="36"/>
    </row>
    <row r="731" spans="1:23" s="23" customFormat="1" x14ac:dyDescent="0.55000000000000004">
      <c r="A731" s="25"/>
      <c r="E731" s="25"/>
      <c r="H731" s="36"/>
      <c r="I731" s="36"/>
      <c r="J731" s="36"/>
      <c r="K731" s="36"/>
      <c r="L731" s="36"/>
      <c r="M731" s="36"/>
      <c r="N731" s="36"/>
      <c r="O731" s="36"/>
      <c r="P731" s="36"/>
      <c r="Q731" s="36"/>
      <c r="R731" s="36"/>
      <c r="S731" s="36"/>
      <c r="T731" s="36"/>
      <c r="U731" s="36"/>
      <c r="V731" s="36"/>
      <c r="W731" s="36"/>
    </row>
    <row r="732" spans="1:23" s="23" customFormat="1" x14ac:dyDescent="0.55000000000000004">
      <c r="A732" s="25"/>
      <c r="E732" s="25"/>
      <c r="H732" s="36"/>
      <c r="I732" s="36"/>
      <c r="J732" s="36"/>
      <c r="K732" s="36"/>
      <c r="L732" s="36"/>
      <c r="M732" s="36"/>
      <c r="N732" s="36"/>
      <c r="O732" s="36"/>
      <c r="P732" s="36"/>
      <c r="Q732" s="36"/>
      <c r="R732" s="36"/>
      <c r="S732" s="36"/>
      <c r="T732" s="36"/>
      <c r="U732" s="36"/>
      <c r="V732" s="36"/>
      <c r="W732" s="36"/>
    </row>
    <row r="733" spans="1:23" s="23" customFormat="1" x14ac:dyDescent="0.55000000000000004">
      <c r="A733" s="25"/>
      <c r="E733" s="25"/>
      <c r="H733" s="36"/>
      <c r="I733" s="36"/>
      <c r="J733" s="36"/>
      <c r="K733" s="36"/>
      <c r="L733" s="36"/>
      <c r="M733" s="36"/>
      <c r="N733" s="36"/>
      <c r="O733" s="36"/>
      <c r="P733" s="36"/>
      <c r="Q733" s="36"/>
      <c r="R733" s="36"/>
      <c r="S733" s="36"/>
      <c r="T733" s="36"/>
      <c r="U733" s="36"/>
      <c r="V733" s="36"/>
      <c r="W733" s="36"/>
    </row>
    <row r="734" spans="1:23" s="23" customFormat="1" x14ac:dyDescent="0.55000000000000004">
      <c r="A734" s="25"/>
      <c r="E734" s="25"/>
      <c r="H734" s="36"/>
      <c r="I734" s="36"/>
      <c r="J734" s="36"/>
      <c r="K734" s="36"/>
      <c r="L734" s="36"/>
      <c r="M734" s="36"/>
      <c r="N734" s="36"/>
      <c r="O734" s="36"/>
      <c r="P734" s="36"/>
      <c r="Q734" s="36"/>
      <c r="R734" s="36"/>
      <c r="S734" s="36"/>
      <c r="T734" s="36"/>
      <c r="U734" s="36"/>
      <c r="V734" s="36"/>
      <c r="W734" s="36"/>
    </row>
    <row r="735" spans="1:23" s="23" customFormat="1" x14ac:dyDescent="0.55000000000000004">
      <c r="A735" s="25"/>
      <c r="E735" s="25"/>
      <c r="H735" s="36"/>
      <c r="I735" s="36"/>
      <c r="J735" s="36"/>
      <c r="K735" s="36"/>
      <c r="L735" s="36"/>
      <c r="M735" s="36"/>
      <c r="N735" s="36"/>
      <c r="O735" s="36"/>
      <c r="P735" s="36"/>
      <c r="Q735" s="36"/>
      <c r="R735" s="36"/>
      <c r="S735" s="36"/>
      <c r="T735" s="36"/>
      <c r="U735" s="36"/>
      <c r="V735" s="36"/>
      <c r="W735" s="36"/>
    </row>
    <row r="736" spans="1:23" s="23" customFormat="1" x14ac:dyDescent="0.55000000000000004">
      <c r="A736" s="25"/>
      <c r="E736" s="25"/>
      <c r="H736" s="36"/>
      <c r="I736" s="36"/>
      <c r="J736" s="36"/>
      <c r="K736" s="36"/>
      <c r="L736" s="36"/>
      <c r="M736" s="36"/>
      <c r="N736" s="36"/>
      <c r="O736" s="36"/>
      <c r="P736" s="36"/>
      <c r="Q736" s="36"/>
      <c r="R736" s="36"/>
      <c r="S736" s="36"/>
      <c r="T736" s="36"/>
      <c r="U736" s="36"/>
      <c r="V736" s="36"/>
      <c r="W736" s="36"/>
    </row>
    <row r="737" spans="1:23" s="23" customFormat="1" x14ac:dyDescent="0.55000000000000004">
      <c r="A737" s="25"/>
      <c r="E737" s="25"/>
      <c r="H737" s="36"/>
      <c r="I737" s="36"/>
      <c r="J737" s="36"/>
      <c r="K737" s="36"/>
      <c r="L737" s="36"/>
      <c r="M737" s="36"/>
      <c r="N737" s="36"/>
      <c r="O737" s="36"/>
      <c r="P737" s="36"/>
      <c r="Q737" s="36"/>
      <c r="R737" s="36"/>
      <c r="S737" s="36"/>
      <c r="T737" s="36"/>
      <c r="U737" s="36"/>
      <c r="V737" s="36"/>
      <c r="W737" s="36"/>
    </row>
    <row r="738" spans="1:23" s="23" customFormat="1" x14ac:dyDescent="0.55000000000000004">
      <c r="A738" s="25"/>
      <c r="E738" s="25"/>
      <c r="H738" s="36"/>
      <c r="I738" s="36"/>
      <c r="J738" s="36"/>
      <c r="K738" s="36"/>
      <c r="L738" s="36"/>
      <c r="M738" s="36"/>
      <c r="N738" s="36"/>
      <c r="O738" s="36"/>
      <c r="P738" s="36"/>
      <c r="Q738" s="36"/>
      <c r="R738" s="36"/>
      <c r="S738" s="36"/>
      <c r="T738" s="36"/>
      <c r="U738" s="36"/>
      <c r="V738" s="36"/>
      <c r="W738" s="36"/>
    </row>
    <row r="739" spans="1:23" s="23" customFormat="1" x14ac:dyDescent="0.55000000000000004">
      <c r="A739" s="25"/>
      <c r="E739" s="25"/>
      <c r="H739" s="36"/>
      <c r="I739" s="36"/>
      <c r="J739" s="36"/>
      <c r="K739" s="36"/>
      <c r="L739" s="36"/>
      <c r="M739" s="36"/>
      <c r="N739" s="36"/>
      <c r="O739" s="36"/>
      <c r="P739" s="36"/>
      <c r="Q739" s="36"/>
      <c r="R739" s="36"/>
      <c r="S739" s="36"/>
      <c r="T739" s="36"/>
      <c r="U739" s="36"/>
      <c r="V739" s="36"/>
      <c r="W739" s="36"/>
    </row>
    <row r="740" spans="1:23" s="23" customFormat="1" x14ac:dyDescent="0.55000000000000004">
      <c r="A740" s="25"/>
      <c r="E740" s="25"/>
      <c r="H740" s="36"/>
      <c r="I740" s="36"/>
      <c r="J740" s="36"/>
      <c r="K740" s="36"/>
      <c r="L740" s="36"/>
      <c r="M740" s="36"/>
      <c r="N740" s="36"/>
      <c r="O740" s="36"/>
      <c r="P740" s="36"/>
      <c r="Q740" s="36"/>
      <c r="R740" s="36"/>
      <c r="S740" s="36"/>
      <c r="T740" s="36"/>
      <c r="U740" s="36"/>
      <c r="V740" s="36"/>
      <c r="W740" s="36"/>
    </row>
    <row r="741" spans="1:23" s="23" customFormat="1" x14ac:dyDescent="0.55000000000000004">
      <c r="A741" s="25"/>
      <c r="E741" s="25"/>
      <c r="H741" s="36"/>
      <c r="I741" s="36"/>
      <c r="J741" s="36"/>
      <c r="K741" s="36"/>
      <c r="L741" s="36"/>
      <c r="M741" s="36"/>
      <c r="N741" s="36"/>
      <c r="O741" s="36"/>
      <c r="P741" s="36"/>
      <c r="Q741" s="36"/>
      <c r="R741" s="36"/>
      <c r="S741" s="36"/>
      <c r="T741" s="36"/>
      <c r="U741" s="36"/>
      <c r="V741" s="36"/>
      <c r="W741" s="36"/>
    </row>
    <row r="742" spans="1:23" s="23" customFormat="1" x14ac:dyDescent="0.55000000000000004">
      <c r="A742" s="25"/>
      <c r="E742" s="25"/>
      <c r="H742" s="36"/>
      <c r="I742" s="36"/>
      <c r="J742" s="36"/>
      <c r="K742" s="36"/>
      <c r="L742" s="36"/>
      <c r="M742" s="36"/>
      <c r="N742" s="36"/>
      <c r="O742" s="36"/>
      <c r="P742" s="36"/>
      <c r="Q742" s="36"/>
      <c r="R742" s="36"/>
      <c r="S742" s="36"/>
      <c r="T742" s="36"/>
      <c r="U742" s="36"/>
      <c r="V742" s="36"/>
      <c r="W742" s="36"/>
    </row>
    <row r="743" spans="1:23" s="23" customFormat="1" x14ac:dyDescent="0.55000000000000004">
      <c r="A743" s="25"/>
      <c r="E743" s="25"/>
      <c r="H743" s="36"/>
      <c r="I743" s="36"/>
      <c r="J743" s="36"/>
      <c r="K743" s="36"/>
      <c r="L743" s="36"/>
      <c r="M743" s="36"/>
      <c r="N743" s="36"/>
      <c r="O743" s="36"/>
      <c r="P743" s="36"/>
      <c r="Q743" s="36"/>
      <c r="R743" s="36"/>
      <c r="S743" s="36"/>
      <c r="T743" s="36"/>
      <c r="U743" s="36"/>
      <c r="V743" s="36"/>
      <c r="W743" s="36"/>
    </row>
    <row r="744" spans="1:23" s="23" customFormat="1" x14ac:dyDescent="0.55000000000000004">
      <c r="A744" s="25"/>
      <c r="E744" s="25"/>
      <c r="H744" s="36"/>
      <c r="I744" s="36"/>
      <c r="J744" s="36"/>
      <c r="K744" s="36"/>
      <c r="L744" s="36"/>
      <c r="M744" s="36"/>
      <c r="N744" s="36"/>
      <c r="O744" s="36"/>
      <c r="P744" s="36"/>
      <c r="Q744" s="36"/>
      <c r="R744" s="36"/>
      <c r="S744" s="36"/>
      <c r="T744" s="36"/>
      <c r="U744" s="36"/>
      <c r="V744" s="36"/>
      <c r="W744" s="36"/>
    </row>
    <row r="745" spans="1:23" s="23" customFormat="1" x14ac:dyDescent="0.55000000000000004">
      <c r="A745" s="25"/>
      <c r="E745" s="25"/>
      <c r="H745" s="36"/>
      <c r="I745" s="36"/>
      <c r="J745" s="36"/>
      <c r="K745" s="36"/>
      <c r="L745" s="36"/>
      <c r="M745" s="36"/>
      <c r="N745" s="36"/>
      <c r="O745" s="36"/>
      <c r="P745" s="36"/>
      <c r="Q745" s="36"/>
      <c r="R745" s="36"/>
      <c r="S745" s="36"/>
      <c r="T745" s="36"/>
      <c r="U745" s="36"/>
      <c r="V745" s="36"/>
      <c r="W745" s="36"/>
    </row>
    <row r="746" spans="1:23" s="23" customFormat="1" x14ac:dyDescent="0.55000000000000004">
      <c r="A746" s="25"/>
      <c r="E746" s="25"/>
      <c r="H746" s="36"/>
      <c r="I746" s="36"/>
      <c r="J746" s="36"/>
      <c r="K746" s="36"/>
      <c r="L746" s="36"/>
      <c r="M746" s="36"/>
      <c r="N746" s="36"/>
      <c r="O746" s="36"/>
      <c r="P746" s="36"/>
      <c r="Q746" s="36"/>
      <c r="R746" s="36"/>
      <c r="S746" s="36"/>
      <c r="T746" s="36"/>
      <c r="U746" s="36"/>
      <c r="V746" s="36"/>
      <c r="W746" s="36"/>
    </row>
    <row r="747" spans="1:23" s="23" customFormat="1" x14ac:dyDescent="0.55000000000000004">
      <c r="A747" s="25"/>
      <c r="E747" s="25"/>
      <c r="H747" s="36"/>
      <c r="I747" s="36"/>
      <c r="J747" s="36"/>
      <c r="K747" s="36"/>
      <c r="L747" s="36"/>
      <c r="M747" s="36"/>
      <c r="N747" s="36"/>
      <c r="O747" s="36"/>
      <c r="P747" s="36"/>
      <c r="Q747" s="36"/>
      <c r="R747" s="36"/>
      <c r="S747" s="36"/>
      <c r="T747" s="36"/>
      <c r="U747" s="36"/>
      <c r="V747" s="36"/>
      <c r="W747" s="36"/>
    </row>
    <row r="748" spans="1:23" s="23" customFormat="1" x14ac:dyDescent="0.55000000000000004">
      <c r="A748" s="25"/>
      <c r="E748" s="25"/>
      <c r="H748" s="36"/>
      <c r="I748" s="36"/>
      <c r="J748" s="36"/>
      <c r="K748" s="36"/>
      <c r="L748" s="36"/>
      <c r="M748" s="36"/>
      <c r="N748" s="36"/>
      <c r="O748" s="36"/>
      <c r="P748" s="36"/>
      <c r="Q748" s="36"/>
      <c r="R748" s="36"/>
      <c r="S748" s="36"/>
      <c r="T748" s="36"/>
      <c r="U748" s="36"/>
      <c r="V748" s="36"/>
      <c r="W748" s="36"/>
    </row>
    <row r="749" spans="1:23" s="23" customFormat="1" x14ac:dyDescent="0.55000000000000004">
      <c r="A749" s="25"/>
      <c r="E749" s="25"/>
      <c r="H749" s="36"/>
      <c r="I749" s="36"/>
      <c r="J749" s="36"/>
      <c r="K749" s="36"/>
      <c r="L749" s="36"/>
      <c r="M749" s="36"/>
      <c r="N749" s="36"/>
      <c r="O749" s="36"/>
      <c r="P749" s="36"/>
      <c r="Q749" s="36"/>
      <c r="R749" s="36"/>
      <c r="S749" s="36"/>
      <c r="T749" s="36"/>
      <c r="U749" s="36"/>
      <c r="V749" s="36"/>
      <c r="W749" s="36"/>
    </row>
    <row r="750" spans="1:23" s="23" customFormat="1" x14ac:dyDescent="0.55000000000000004">
      <c r="A750" s="25"/>
      <c r="E750" s="25"/>
      <c r="H750" s="36"/>
      <c r="I750" s="36"/>
      <c r="J750" s="36"/>
      <c r="K750" s="36"/>
      <c r="L750" s="36"/>
      <c r="M750" s="36"/>
      <c r="N750" s="36"/>
      <c r="O750" s="36"/>
      <c r="P750" s="36"/>
      <c r="Q750" s="36"/>
      <c r="R750" s="36"/>
      <c r="S750" s="36"/>
      <c r="T750" s="36"/>
      <c r="U750" s="36"/>
      <c r="V750" s="36"/>
      <c r="W750" s="36"/>
    </row>
    <row r="751" spans="1:23" s="23" customFormat="1" x14ac:dyDescent="0.55000000000000004">
      <c r="A751" s="25"/>
      <c r="E751" s="25"/>
      <c r="H751" s="36"/>
      <c r="I751" s="36"/>
      <c r="J751" s="36"/>
      <c r="K751" s="36"/>
      <c r="L751" s="36"/>
      <c r="M751" s="36"/>
      <c r="N751" s="36"/>
      <c r="O751" s="36"/>
      <c r="P751" s="36"/>
      <c r="Q751" s="36"/>
      <c r="R751" s="36"/>
      <c r="S751" s="36"/>
      <c r="T751" s="36"/>
      <c r="U751" s="36"/>
      <c r="V751" s="36"/>
      <c r="W751" s="36"/>
    </row>
    <row r="752" spans="1:23" s="23" customFormat="1" x14ac:dyDescent="0.55000000000000004">
      <c r="A752" s="25"/>
      <c r="E752" s="25"/>
      <c r="H752" s="36"/>
      <c r="I752" s="36"/>
      <c r="J752" s="36"/>
      <c r="K752" s="36"/>
      <c r="L752" s="36"/>
      <c r="M752" s="36"/>
      <c r="N752" s="36"/>
      <c r="O752" s="36"/>
      <c r="P752" s="36"/>
      <c r="Q752" s="36"/>
      <c r="R752" s="36"/>
      <c r="S752" s="36"/>
      <c r="T752" s="36"/>
      <c r="U752" s="36"/>
      <c r="V752" s="36"/>
      <c r="W752" s="36"/>
    </row>
    <row r="753" spans="1:23" s="23" customFormat="1" x14ac:dyDescent="0.55000000000000004">
      <c r="A753" s="25"/>
      <c r="E753" s="25"/>
      <c r="H753" s="36"/>
      <c r="I753" s="36"/>
      <c r="J753" s="36"/>
      <c r="K753" s="36"/>
      <c r="L753" s="36"/>
      <c r="M753" s="36"/>
      <c r="N753" s="36"/>
      <c r="O753" s="36"/>
      <c r="P753" s="36"/>
      <c r="Q753" s="36"/>
      <c r="R753" s="36"/>
      <c r="S753" s="36"/>
      <c r="T753" s="36"/>
      <c r="U753" s="36"/>
      <c r="V753" s="36"/>
      <c r="W753" s="36"/>
    </row>
    <row r="754" spans="1:23" s="23" customFormat="1" x14ac:dyDescent="0.55000000000000004">
      <c r="A754" s="25"/>
      <c r="E754" s="25"/>
      <c r="H754" s="36"/>
      <c r="I754" s="36"/>
      <c r="J754" s="36"/>
      <c r="K754" s="36"/>
      <c r="L754" s="36"/>
      <c r="M754" s="36"/>
      <c r="N754" s="36"/>
      <c r="O754" s="36"/>
      <c r="P754" s="36"/>
      <c r="Q754" s="36"/>
      <c r="R754" s="36"/>
      <c r="S754" s="36"/>
      <c r="T754" s="36"/>
      <c r="U754" s="36"/>
      <c r="V754" s="36"/>
      <c r="W754" s="36"/>
    </row>
    <row r="755" spans="1:23" s="23" customFormat="1" x14ac:dyDescent="0.55000000000000004">
      <c r="A755" s="25"/>
      <c r="E755" s="25"/>
      <c r="H755" s="36"/>
      <c r="I755" s="36"/>
      <c r="J755" s="36"/>
      <c r="K755" s="36"/>
      <c r="L755" s="36"/>
      <c r="M755" s="36"/>
      <c r="N755" s="36"/>
      <c r="O755" s="36"/>
      <c r="P755" s="36"/>
      <c r="Q755" s="36"/>
      <c r="R755" s="36"/>
      <c r="S755" s="36"/>
      <c r="T755" s="36"/>
      <c r="U755" s="36"/>
      <c r="V755" s="36"/>
      <c r="W755" s="36"/>
    </row>
    <row r="756" spans="1:23" s="23" customFormat="1" x14ac:dyDescent="0.55000000000000004">
      <c r="A756" s="25"/>
      <c r="E756" s="25"/>
      <c r="H756" s="36"/>
      <c r="I756" s="36"/>
      <c r="J756" s="36"/>
      <c r="K756" s="36"/>
      <c r="L756" s="36"/>
      <c r="M756" s="36"/>
      <c r="N756" s="36"/>
      <c r="O756" s="36"/>
      <c r="P756" s="36"/>
      <c r="Q756" s="36"/>
      <c r="R756" s="36"/>
      <c r="S756" s="36"/>
      <c r="T756" s="36"/>
      <c r="U756" s="36"/>
      <c r="V756" s="36"/>
      <c r="W756" s="36"/>
    </row>
    <row r="757" spans="1:23" s="23" customFormat="1" x14ac:dyDescent="0.55000000000000004">
      <c r="A757" s="25"/>
      <c r="E757" s="25"/>
      <c r="H757" s="36"/>
      <c r="I757" s="36"/>
      <c r="J757" s="36"/>
      <c r="K757" s="36"/>
      <c r="L757" s="36"/>
      <c r="M757" s="36"/>
      <c r="N757" s="36"/>
      <c r="O757" s="36"/>
      <c r="P757" s="36"/>
      <c r="Q757" s="36"/>
      <c r="R757" s="36"/>
      <c r="S757" s="36"/>
      <c r="T757" s="36"/>
      <c r="U757" s="36"/>
      <c r="V757" s="36"/>
      <c r="W757" s="36"/>
    </row>
    <row r="758" spans="1:23" s="23" customFormat="1" x14ac:dyDescent="0.55000000000000004">
      <c r="A758" s="25"/>
      <c r="E758" s="25"/>
      <c r="H758" s="36"/>
      <c r="I758" s="36"/>
      <c r="J758" s="36"/>
      <c r="K758" s="36"/>
      <c r="L758" s="36"/>
      <c r="M758" s="36"/>
      <c r="N758" s="36"/>
      <c r="O758" s="36"/>
      <c r="P758" s="36"/>
      <c r="Q758" s="36"/>
      <c r="R758" s="36"/>
      <c r="S758" s="36"/>
      <c r="T758" s="36"/>
      <c r="U758" s="36"/>
      <c r="V758" s="36"/>
      <c r="W758" s="36"/>
    </row>
    <row r="759" spans="1:23" s="23" customFormat="1" x14ac:dyDescent="0.55000000000000004">
      <c r="A759" s="25"/>
      <c r="E759" s="25"/>
      <c r="H759" s="36"/>
      <c r="I759" s="36"/>
      <c r="J759" s="36"/>
      <c r="K759" s="36"/>
      <c r="L759" s="36"/>
      <c r="M759" s="36"/>
      <c r="N759" s="36"/>
      <c r="O759" s="36"/>
      <c r="P759" s="36"/>
      <c r="Q759" s="36"/>
      <c r="R759" s="36"/>
      <c r="S759" s="36"/>
      <c r="T759" s="36"/>
      <c r="U759" s="36"/>
      <c r="V759" s="36"/>
      <c r="W759" s="36"/>
    </row>
    <row r="760" spans="1:23" s="23" customFormat="1" x14ac:dyDescent="0.55000000000000004">
      <c r="A760" s="25"/>
      <c r="E760" s="25"/>
      <c r="H760" s="36"/>
      <c r="I760" s="36"/>
      <c r="J760" s="36"/>
      <c r="K760" s="36"/>
      <c r="L760" s="36"/>
      <c r="M760" s="36"/>
      <c r="N760" s="36"/>
      <c r="O760" s="36"/>
      <c r="P760" s="36"/>
      <c r="Q760" s="36"/>
      <c r="R760" s="36"/>
      <c r="S760" s="36"/>
      <c r="T760" s="36"/>
      <c r="U760" s="36"/>
      <c r="V760" s="36"/>
      <c r="W760" s="36"/>
    </row>
    <row r="761" spans="1:23" s="23" customFormat="1" x14ac:dyDescent="0.55000000000000004">
      <c r="A761" s="25"/>
      <c r="E761" s="25"/>
      <c r="H761" s="36"/>
      <c r="I761" s="36"/>
      <c r="J761" s="36"/>
      <c r="K761" s="36"/>
      <c r="L761" s="36"/>
      <c r="M761" s="36"/>
      <c r="N761" s="36"/>
      <c r="O761" s="36"/>
      <c r="P761" s="36"/>
      <c r="Q761" s="36"/>
      <c r="R761" s="36"/>
      <c r="S761" s="36"/>
      <c r="T761" s="36"/>
      <c r="U761" s="36"/>
      <c r="V761" s="36"/>
      <c r="W761" s="36"/>
    </row>
    <row r="762" spans="1:23" s="23" customFormat="1" x14ac:dyDescent="0.55000000000000004">
      <c r="A762" s="25"/>
      <c r="E762" s="25"/>
      <c r="H762" s="36"/>
      <c r="I762" s="36"/>
      <c r="J762" s="36"/>
      <c r="K762" s="36"/>
      <c r="L762" s="36"/>
      <c r="M762" s="36"/>
      <c r="N762" s="36"/>
      <c r="O762" s="36"/>
      <c r="P762" s="36"/>
      <c r="Q762" s="36"/>
      <c r="R762" s="36"/>
      <c r="S762" s="36"/>
      <c r="T762" s="36"/>
      <c r="U762" s="36"/>
      <c r="V762" s="36"/>
      <c r="W762" s="36"/>
    </row>
    <row r="763" spans="1:23" s="23" customFormat="1" x14ac:dyDescent="0.55000000000000004">
      <c r="A763" s="25"/>
      <c r="E763" s="25"/>
      <c r="H763" s="36"/>
      <c r="I763" s="36"/>
      <c r="J763" s="36"/>
      <c r="K763" s="36"/>
      <c r="L763" s="36"/>
      <c r="M763" s="36"/>
      <c r="N763" s="36"/>
      <c r="O763" s="36"/>
      <c r="P763" s="36"/>
      <c r="Q763" s="36"/>
      <c r="R763" s="36"/>
      <c r="S763" s="36"/>
      <c r="T763" s="36"/>
      <c r="U763" s="36"/>
      <c r="V763" s="36"/>
      <c r="W763" s="36"/>
    </row>
    <row r="764" spans="1:23" s="23" customFormat="1" x14ac:dyDescent="0.55000000000000004">
      <c r="A764" s="25"/>
      <c r="E764" s="25"/>
      <c r="H764" s="36"/>
      <c r="I764" s="36"/>
      <c r="J764" s="36"/>
      <c r="K764" s="36"/>
      <c r="L764" s="36"/>
      <c r="M764" s="36"/>
      <c r="N764" s="36"/>
      <c r="O764" s="36"/>
      <c r="P764" s="36"/>
      <c r="Q764" s="36"/>
      <c r="R764" s="36"/>
      <c r="S764" s="36"/>
      <c r="T764" s="36"/>
      <c r="U764" s="36"/>
      <c r="V764" s="36"/>
      <c r="W764" s="36"/>
    </row>
    <row r="765" spans="1:23" s="23" customFormat="1" x14ac:dyDescent="0.55000000000000004">
      <c r="A765" s="25"/>
      <c r="E765" s="25"/>
      <c r="H765" s="36"/>
      <c r="I765" s="36"/>
      <c r="J765" s="36"/>
      <c r="K765" s="36"/>
      <c r="L765" s="36"/>
      <c r="M765" s="36"/>
      <c r="N765" s="36"/>
      <c r="O765" s="36"/>
      <c r="P765" s="36"/>
      <c r="Q765" s="36"/>
      <c r="R765" s="36"/>
      <c r="S765" s="36"/>
      <c r="T765" s="36"/>
      <c r="U765" s="36"/>
      <c r="V765" s="36"/>
      <c r="W765" s="36"/>
    </row>
    <row r="766" spans="1:23" s="23" customFormat="1" x14ac:dyDescent="0.55000000000000004">
      <c r="A766" s="25"/>
      <c r="E766" s="25"/>
      <c r="H766" s="36"/>
      <c r="I766" s="36"/>
      <c r="J766" s="36"/>
      <c r="K766" s="36"/>
      <c r="L766" s="36"/>
      <c r="M766" s="36"/>
      <c r="N766" s="36"/>
      <c r="O766" s="36"/>
      <c r="P766" s="36"/>
      <c r="Q766" s="36"/>
      <c r="R766" s="36"/>
      <c r="S766" s="36"/>
      <c r="T766" s="36"/>
      <c r="U766" s="36"/>
      <c r="V766" s="36"/>
      <c r="W766" s="36"/>
    </row>
    <row r="767" spans="1:23" s="23" customFormat="1" x14ac:dyDescent="0.55000000000000004">
      <c r="A767" s="25"/>
      <c r="E767" s="25"/>
      <c r="H767" s="36"/>
      <c r="I767" s="36"/>
      <c r="J767" s="36"/>
      <c r="K767" s="36"/>
      <c r="L767" s="36"/>
      <c r="M767" s="36"/>
      <c r="N767" s="36"/>
      <c r="O767" s="36"/>
      <c r="P767" s="36"/>
      <c r="Q767" s="36"/>
      <c r="R767" s="36"/>
      <c r="S767" s="36"/>
      <c r="T767" s="36"/>
      <c r="U767" s="36"/>
      <c r="V767" s="36"/>
      <c r="W767" s="36"/>
    </row>
    <row r="768" spans="1:23" s="23" customFormat="1" x14ac:dyDescent="0.55000000000000004">
      <c r="A768" s="25"/>
      <c r="E768" s="25"/>
      <c r="H768" s="36"/>
      <c r="I768" s="36"/>
      <c r="J768" s="36"/>
      <c r="K768" s="36"/>
      <c r="L768" s="36"/>
      <c r="M768" s="36"/>
      <c r="N768" s="36"/>
      <c r="O768" s="36"/>
      <c r="P768" s="36"/>
      <c r="Q768" s="36"/>
      <c r="R768" s="36"/>
      <c r="S768" s="36"/>
      <c r="T768" s="36"/>
      <c r="U768" s="36"/>
      <c r="V768" s="36"/>
      <c r="W768" s="36"/>
    </row>
    <row r="769" spans="1:23" s="23" customFormat="1" x14ac:dyDescent="0.55000000000000004">
      <c r="A769" s="25"/>
      <c r="E769" s="25"/>
      <c r="H769" s="36"/>
      <c r="I769" s="36"/>
      <c r="J769" s="36"/>
      <c r="K769" s="36"/>
      <c r="L769" s="36"/>
      <c r="M769" s="36"/>
      <c r="N769" s="36"/>
      <c r="O769" s="36"/>
      <c r="P769" s="36"/>
      <c r="Q769" s="36"/>
      <c r="R769" s="36"/>
      <c r="S769" s="36"/>
      <c r="T769" s="36"/>
      <c r="U769" s="36"/>
      <c r="V769" s="36"/>
      <c r="W769" s="36"/>
    </row>
    <row r="770" spans="1:23" s="23" customFormat="1" x14ac:dyDescent="0.55000000000000004">
      <c r="A770" s="25"/>
      <c r="E770" s="25"/>
      <c r="H770" s="36"/>
      <c r="I770" s="36"/>
      <c r="J770" s="36"/>
      <c r="K770" s="36"/>
      <c r="L770" s="36"/>
      <c r="M770" s="36"/>
      <c r="N770" s="36"/>
      <c r="O770" s="36"/>
      <c r="P770" s="36"/>
      <c r="Q770" s="36"/>
      <c r="R770" s="36"/>
      <c r="S770" s="36"/>
      <c r="T770" s="36"/>
      <c r="U770" s="36"/>
      <c r="V770" s="36"/>
      <c r="W770" s="36"/>
    </row>
    <row r="771" spans="1:23" s="23" customFormat="1" x14ac:dyDescent="0.55000000000000004">
      <c r="A771" s="25"/>
      <c r="E771" s="25"/>
      <c r="H771" s="36"/>
      <c r="I771" s="36"/>
      <c r="J771" s="36"/>
      <c r="K771" s="36"/>
      <c r="L771" s="36"/>
      <c r="M771" s="36"/>
      <c r="N771" s="36"/>
      <c r="O771" s="36"/>
      <c r="P771" s="36"/>
      <c r="Q771" s="36"/>
      <c r="R771" s="36"/>
      <c r="S771" s="36"/>
      <c r="T771" s="36"/>
      <c r="U771" s="36"/>
      <c r="V771" s="36"/>
      <c r="W771" s="36"/>
    </row>
    <row r="772" spans="1:23" s="23" customFormat="1" x14ac:dyDescent="0.55000000000000004">
      <c r="A772" s="25"/>
      <c r="E772" s="25"/>
      <c r="H772" s="36"/>
      <c r="I772" s="36"/>
      <c r="J772" s="36"/>
      <c r="K772" s="36"/>
      <c r="L772" s="36"/>
      <c r="M772" s="36"/>
      <c r="N772" s="36"/>
      <c r="O772" s="36"/>
      <c r="P772" s="36"/>
      <c r="Q772" s="36"/>
      <c r="R772" s="36"/>
      <c r="S772" s="36"/>
      <c r="T772" s="36"/>
      <c r="U772" s="36"/>
      <c r="V772" s="36"/>
      <c r="W772" s="36"/>
    </row>
    <row r="773" spans="1:23" s="23" customFormat="1" x14ac:dyDescent="0.55000000000000004">
      <c r="A773" s="25"/>
      <c r="E773" s="25"/>
      <c r="H773" s="36"/>
      <c r="I773" s="36"/>
      <c r="J773" s="36"/>
      <c r="K773" s="36"/>
      <c r="L773" s="36"/>
      <c r="M773" s="36"/>
      <c r="N773" s="36"/>
      <c r="O773" s="36"/>
      <c r="P773" s="36"/>
      <c r="Q773" s="36"/>
      <c r="R773" s="36"/>
      <c r="S773" s="36"/>
      <c r="T773" s="36"/>
      <c r="U773" s="36"/>
      <c r="V773" s="36"/>
      <c r="W773" s="36"/>
    </row>
    <row r="774" spans="1:23" s="23" customFormat="1" x14ac:dyDescent="0.55000000000000004">
      <c r="A774" s="25"/>
      <c r="E774" s="25"/>
      <c r="H774" s="36"/>
      <c r="I774" s="36"/>
      <c r="J774" s="36"/>
      <c r="K774" s="36"/>
      <c r="L774" s="36"/>
      <c r="M774" s="36"/>
      <c r="N774" s="36"/>
      <c r="O774" s="36"/>
      <c r="P774" s="36"/>
      <c r="Q774" s="36"/>
      <c r="R774" s="36"/>
      <c r="S774" s="36"/>
      <c r="T774" s="36"/>
      <c r="U774" s="36"/>
      <c r="V774" s="36"/>
      <c r="W774" s="36"/>
    </row>
    <row r="775" spans="1:23" s="23" customFormat="1" x14ac:dyDescent="0.55000000000000004">
      <c r="A775" s="25"/>
      <c r="E775" s="25"/>
      <c r="H775" s="36"/>
      <c r="I775" s="36"/>
      <c r="J775" s="36"/>
      <c r="K775" s="36"/>
      <c r="L775" s="36"/>
      <c r="M775" s="36"/>
      <c r="N775" s="36"/>
      <c r="O775" s="36"/>
      <c r="P775" s="36"/>
      <c r="Q775" s="36"/>
      <c r="R775" s="36"/>
      <c r="S775" s="36"/>
      <c r="T775" s="36"/>
      <c r="U775" s="36"/>
      <c r="V775" s="36"/>
      <c r="W775" s="36"/>
    </row>
    <row r="776" spans="1:23" s="23" customFormat="1" x14ac:dyDescent="0.55000000000000004">
      <c r="A776" s="25"/>
      <c r="E776" s="25"/>
      <c r="H776" s="36"/>
      <c r="I776" s="36"/>
      <c r="J776" s="36"/>
      <c r="K776" s="36"/>
      <c r="L776" s="36"/>
      <c r="M776" s="36"/>
      <c r="N776" s="36"/>
      <c r="O776" s="36"/>
      <c r="P776" s="36"/>
      <c r="Q776" s="36"/>
      <c r="R776" s="36"/>
      <c r="S776" s="36"/>
      <c r="T776" s="36"/>
      <c r="U776" s="36"/>
      <c r="V776" s="36"/>
      <c r="W776" s="36"/>
    </row>
    <row r="777" spans="1:23" s="23" customFormat="1" x14ac:dyDescent="0.55000000000000004">
      <c r="A777" s="25"/>
      <c r="E777" s="25"/>
      <c r="H777" s="36"/>
      <c r="I777" s="36"/>
      <c r="J777" s="36"/>
      <c r="K777" s="36"/>
      <c r="L777" s="36"/>
      <c r="M777" s="36"/>
      <c r="N777" s="36"/>
      <c r="O777" s="36"/>
      <c r="P777" s="36"/>
      <c r="Q777" s="36"/>
      <c r="R777" s="36"/>
      <c r="S777" s="36"/>
      <c r="T777" s="36"/>
      <c r="U777" s="36"/>
      <c r="V777" s="36"/>
      <c r="W777" s="36"/>
    </row>
    <row r="778" spans="1:23" s="23" customFormat="1" x14ac:dyDescent="0.55000000000000004">
      <c r="A778" s="25"/>
      <c r="E778" s="25"/>
      <c r="H778" s="36"/>
      <c r="I778" s="36"/>
      <c r="J778" s="36"/>
      <c r="K778" s="36"/>
      <c r="L778" s="36"/>
      <c r="M778" s="36"/>
      <c r="N778" s="36"/>
      <c r="O778" s="36"/>
      <c r="P778" s="36"/>
      <c r="Q778" s="36"/>
      <c r="R778" s="36"/>
      <c r="S778" s="36"/>
      <c r="T778" s="36"/>
      <c r="U778" s="36"/>
      <c r="V778" s="36"/>
      <c r="W778" s="36"/>
    </row>
    <row r="779" spans="1:23" s="23" customFormat="1" x14ac:dyDescent="0.55000000000000004">
      <c r="A779" s="25"/>
      <c r="E779" s="25"/>
      <c r="H779" s="36"/>
      <c r="I779" s="36"/>
      <c r="J779" s="36"/>
      <c r="K779" s="36"/>
      <c r="L779" s="36"/>
      <c r="M779" s="36"/>
      <c r="N779" s="36"/>
      <c r="O779" s="36"/>
      <c r="P779" s="36"/>
      <c r="Q779" s="36"/>
      <c r="R779" s="36"/>
      <c r="S779" s="36"/>
      <c r="T779" s="36"/>
      <c r="U779" s="36"/>
      <c r="V779" s="36"/>
      <c r="W779" s="36"/>
    </row>
    <row r="780" spans="1:23" s="23" customFormat="1" x14ac:dyDescent="0.55000000000000004">
      <c r="A780" s="25"/>
      <c r="E780" s="25"/>
      <c r="H780" s="36"/>
      <c r="I780" s="36"/>
      <c r="J780" s="36"/>
      <c r="K780" s="36"/>
      <c r="L780" s="36"/>
      <c r="M780" s="36"/>
      <c r="N780" s="36"/>
      <c r="O780" s="36"/>
      <c r="P780" s="36"/>
      <c r="Q780" s="36"/>
      <c r="R780" s="36"/>
      <c r="S780" s="36"/>
      <c r="T780" s="36"/>
      <c r="U780" s="36"/>
      <c r="V780" s="36"/>
      <c r="W780" s="36"/>
    </row>
    <row r="781" spans="1:23" s="23" customFormat="1" x14ac:dyDescent="0.55000000000000004">
      <c r="A781" s="25"/>
      <c r="E781" s="25"/>
      <c r="H781" s="36"/>
      <c r="I781" s="36"/>
      <c r="J781" s="36"/>
      <c r="K781" s="36"/>
      <c r="L781" s="36"/>
      <c r="M781" s="36"/>
      <c r="N781" s="36"/>
      <c r="O781" s="36"/>
      <c r="P781" s="36"/>
      <c r="Q781" s="36"/>
      <c r="R781" s="36"/>
      <c r="S781" s="36"/>
      <c r="T781" s="36"/>
      <c r="U781" s="36"/>
      <c r="V781" s="36"/>
      <c r="W781" s="36"/>
    </row>
    <row r="782" spans="1:23" s="23" customFormat="1" x14ac:dyDescent="0.55000000000000004">
      <c r="A782" s="25"/>
      <c r="E782" s="25"/>
      <c r="H782" s="36"/>
      <c r="I782" s="36"/>
      <c r="J782" s="36"/>
      <c r="K782" s="36"/>
      <c r="L782" s="36"/>
      <c r="M782" s="36"/>
      <c r="N782" s="36"/>
      <c r="O782" s="36"/>
      <c r="P782" s="36"/>
      <c r="Q782" s="36"/>
      <c r="R782" s="36"/>
      <c r="S782" s="36"/>
      <c r="T782" s="36"/>
      <c r="U782" s="36"/>
      <c r="V782" s="36"/>
      <c r="W782" s="36"/>
    </row>
    <row r="783" spans="1:23" s="23" customFormat="1" x14ac:dyDescent="0.55000000000000004">
      <c r="A783" s="25"/>
      <c r="E783" s="25"/>
      <c r="H783" s="36"/>
      <c r="I783" s="36"/>
      <c r="J783" s="36"/>
      <c r="K783" s="36"/>
      <c r="L783" s="36"/>
      <c r="M783" s="36"/>
      <c r="N783" s="36"/>
      <c r="O783" s="36"/>
      <c r="P783" s="36"/>
      <c r="Q783" s="36"/>
      <c r="R783" s="36"/>
      <c r="S783" s="36"/>
      <c r="T783" s="36"/>
      <c r="U783" s="36"/>
      <c r="V783" s="36"/>
      <c r="W783" s="36"/>
    </row>
    <row r="784" spans="1:23" s="23" customFormat="1" x14ac:dyDescent="0.55000000000000004">
      <c r="A784" s="25"/>
      <c r="E784" s="25"/>
      <c r="H784" s="36"/>
      <c r="I784" s="36"/>
      <c r="J784" s="36"/>
      <c r="K784" s="36"/>
      <c r="L784" s="36"/>
      <c r="M784" s="36"/>
      <c r="N784" s="36"/>
      <c r="O784" s="36"/>
      <c r="P784" s="36"/>
      <c r="Q784" s="36"/>
      <c r="R784" s="36"/>
      <c r="S784" s="36"/>
      <c r="T784" s="36"/>
      <c r="U784" s="36"/>
      <c r="V784" s="36"/>
      <c r="W784" s="36"/>
    </row>
    <row r="785" spans="1:23" s="23" customFormat="1" x14ac:dyDescent="0.55000000000000004">
      <c r="A785" s="25"/>
      <c r="E785" s="25"/>
      <c r="H785" s="36"/>
      <c r="I785" s="36"/>
      <c r="J785" s="36"/>
      <c r="K785" s="36"/>
      <c r="L785" s="36"/>
      <c r="M785" s="36"/>
      <c r="N785" s="36"/>
      <c r="O785" s="36"/>
      <c r="P785" s="36"/>
      <c r="Q785" s="36"/>
      <c r="R785" s="36"/>
      <c r="S785" s="36"/>
      <c r="T785" s="36"/>
      <c r="U785" s="36"/>
      <c r="V785" s="36"/>
      <c r="W785" s="36"/>
    </row>
    <row r="786" spans="1:23" s="23" customFormat="1" x14ac:dyDescent="0.55000000000000004">
      <c r="A786" s="25"/>
      <c r="E786" s="25"/>
      <c r="H786" s="36"/>
      <c r="I786" s="36"/>
      <c r="J786" s="36"/>
      <c r="K786" s="36"/>
      <c r="L786" s="36"/>
      <c r="M786" s="36"/>
      <c r="N786" s="36"/>
      <c r="O786" s="36"/>
      <c r="P786" s="36"/>
      <c r="Q786" s="36"/>
      <c r="R786" s="36"/>
      <c r="S786" s="36"/>
      <c r="T786" s="36"/>
      <c r="U786" s="36"/>
      <c r="V786" s="36"/>
      <c r="W786" s="36"/>
    </row>
    <row r="787" spans="1:23" s="23" customFormat="1" x14ac:dyDescent="0.55000000000000004">
      <c r="A787" s="25"/>
      <c r="E787" s="25"/>
      <c r="H787" s="36"/>
      <c r="I787" s="36"/>
      <c r="J787" s="36"/>
      <c r="K787" s="36"/>
      <c r="L787" s="36"/>
      <c r="M787" s="36"/>
      <c r="N787" s="36"/>
      <c r="O787" s="36"/>
      <c r="P787" s="36"/>
      <c r="Q787" s="36"/>
      <c r="R787" s="36"/>
      <c r="S787" s="36"/>
      <c r="T787" s="36"/>
      <c r="U787" s="36"/>
      <c r="V787" s="36"/>
      <c r="W787" s="36"/>
    </row>
    <row r="788" spans="1:23" s="23" customFormat="1" x14ac:dyDescent="0.55000000000000004">
      <c r="A788" s="25"/>
      <c r="E788" s="25"/>
      <c r="H788" s="36"/>
      <c r="I788" s="36"/>
      <c r="J788" s="36"/>
      <c r="K788" s="36"/>
      <c r="L788" s="36"/>
      <c r="M788" s="36"/>
      <c r="N788" s="36"/>
      <c r="O788" s="36"/>
      <c r="P788" s="36"/>
      <c r="Q788" s="36"/>
      <c r="R788" s="36"/>
      <c r="S788" s="36"/>
      <c r="T788" s="36"/>
      <c r="U788" s="36"/>
      <c r="V788" s="36"/>
      <c r="W788" s="36"/>
    </row>
    <row r="789" spans="1:23" s="23" customFormat="1" x14ac:dyDescent="0.55000000000000004">
      <c r="A789" s="25"/>
      <c r="E789" s="25"/>
      <c r="H789" s="36"/>
      <c r="I789" s="36"/>
      <c r="J789" s="36"/>
      <c r="K789" s="36"/>
      <c r="L789" s="36"/>
      <c r="M789" s="36"/>
      <c r="N789" s="36"/>
      <c r="O789" s="36"/>
      <c r="P789" s="36"/>
      <c r="Q789" s="36"/>
      <c r="R789" s="36"/>
      <c r="S789" s="36"/>
      <c r="T789" s="36"/>
      <c r="U789" s="36"/>
      <c r="V789" s="36"/>
      <c r="W789" s="36"/>
    </row>
    <row r="790" spans="1:23" s="23" customFormat="1" x14ac:dyDescent="0.55000000000000004">
      <c r="A790" s="25"/>
      <c r="E790" s="25"/>
      <c r="H790" s="36"/>
      <c r="I790" s="36"/>
      <c r="J790" s="36"/>
      <c r="K790" s="36"/>
      <c r="L790" s="36"/>
      <c r="M790" s="36"/>
      <c r="N790" s="36"/>
      <c r="O790" s="36"/>
      <c r="P790" s="36"/>
      <c r="Q790" s="36"/>
      <c r="R790" s="36"/>
      <c r="S790" s="36"/>
      <c r="T790" s="36"/>
      <c r="U790" s="36"/>
      <c r="V790" s="36"/>
      <c r="W790" s="36"/>
    </row>
    <row r="791" spans="1:23" s="23" customFormat="1" x14ac:dyDescent="0.55000000000000004">
      <c r="A791" s="25"/>
      <c r="E791" s="25"/>
      <c r="H791" s="36"/>
      <c r="I791" s="36"/>
      <c r="J791" s="36"/>
      <c r="K791" s="36"/>
      <c r="L791" s="36"/>
      <c r="M791" s="36"/>
      <c r="N791" s="36"/>
      <c r="O791" s="36"/>
      <c r="P791" s="36"/>
      <c r="Q791" s="36"/>
      <c r="R791" s="36"/>
      <c r="S791" s="36"/>
      <c r="T791" s="36"/>
      <c r="U791" s="36"/>
      <c r="V791" s="36"/>
      <c r="W791" s="36"/>
    </row>
    <row r="792" spans="1:23" s="23" customFormat="1" x14ac:dyDescent="0.55000000000000004">
      <c r="A792" s="25"/>
      <c r="E792" s="25"/>
      <c r="H792" s="36"/>
      <c r="I792" s="36"/>
      <c r="J792" s="36"/>
      <c r="K792" s="36"/>
      <c r="L792" s="36"/>
      <c r="M792" s="36"/>
      <c r="N792" s="36"/>
      <c r="O792" s="36"/>
      <c r="P792" s="36"/>
      <c r="Q792" s="36"/>
      <c r="R792" s="36"/>
      <c r="S792" s="36"/>
      <c r="T792" s="36"/>
      <c r="U792" s="36"/>
      <c r="V792" s="36"/>
      <c r="W792" s="36"/>
    </row>
    <row r="793" spans="1:23" s="23" customFormat="1" x14ac:dyDescent="0.55000000000000004">
      <c r="A793" s="25"/>
      <c r="E793" s="25"/>
      <c r="H793" s="36"/>
      <c r="I793" s="36"/>
      <c r="J793" s="36"/>
      <c r="K793" s="36"/>
      <c r="L793" s="36"/>
      <c r="M793" s="36"/>
      <c r="N793" s="36"/>
      <c r="O793" s="36"/>
      <c r="P793" s="36"/>
      <c r="Q793" s="36"/>
      <c r="R793" s="36"/>
      <c r="S793" s="36"/>
      <c r="T793" s="36"/>
      <c r="U793" s="36"/>
      <c r="V793" s="36"/>
      <c r="W793" s="36"/>
    </row>
    <row r="794" spans="1:23" s="23" customFormat="1" x14ac:dyDescent="0.55000000000000004">
      <c r="A794" s="25"/>
      <c r="E794" s="25"/>
      <c r="H794" s="36"/>
      <c r="I794" s="36"/>
      <c r="J794" s="36"/>
      <c r="K794" s="36"/>
      <c r="L794" s="36"/>
      <c r="M794" s="36"/>
      <c r="N794" s="36"/>
      <c r="O794" s="36"/>
      <c r="P794" s="36"/>
      <c r="Q794" s="36"/>
      <c r="R794" s="36"/>
      <c r="S794" s="36"/>
      <c r="T794" s="36"/>
      <c r="U794" s="36"/>
      <c r="V794" s="36"/>
      <c r="W794" s="36"/>
    </row>
    <row r="795" spans="1:23" s="23" customFormat="1" x14ac:dyDescent="0.55000000000000004">
      <c r="A795" s="25"/>
      <c r="E795" s="25"/>
      <c r="H795" s="36"/>
      <c r="I795" s="36"/>
      <c r="J795" s="36"/>
      <c r="K795" s="36"/>
      <c r="L795" s="36"/>
      <c r="M795" s="36"/>
      <c r="N795" s="36"/>
      <c r="O795" s="36"/>
      <c r="P795" s="36"/>
      <c r="Q795" s="36"/>
      <c r="R795" s="36"/>
      <c r="S795" s="36"/>
      <c r="T795" s="36"/>
      <c r="U795" s="36"/>
      <c r="V795" s="36"/>
      <c r="W795" s="36"/>
    </row>
    <row r="796" spans="1:23" s="23" customFormat="1" x14ac:dyDescent="0.55000000000000004">
      <c r="A796" s="25"/>
      <c r="E796" s="25"/>
      <c r="H796" s="36"/>
      <c r="I796" s="36"/>
      <c r="J796" s="36"/>
      <c r="K796" s="36"/>
      <c r="L796" s="36"/>
      <c r="M796" s="36"/>
      <c r="N796" s="36"/>
      <c r="O796" s="36"/>
      <c r="P796" s="36"/>
      <c r="Q796" s="36"/>
      <c r="R796" s="36"/>
      <c r="S796" s="36"/>
      <c r="T796" s="36"/>
      <c r="U796" s="36"/>
      <c r="V796" s="36"/>
      <c r="W796" s="36"/>
    </row>
    <row r="797" spans="1:23" s="23" customFormat="1" x14ac:dyDescent="0.55000000000000004">
      <c r="A797" s="25"/>
      <c r="E797" s="25"/>
      <c r="H797" s="36"/>
      <c r="I797" s="36"/>
      <c r="J797" s="36"/>
      <c r="K797" s="36"/>
      <c r="L797" s="36"/>
      <c r="M797" s="36"/>
      <c r="N797" s="36"/>
      <c r="O797" s="36"/>
      <c r="P797" s="36"/>
      <c r="Q797" s="36"/>
      <c r="R797" s="36"/>
      <c r="S797" s="36"/>
      <c r="T797" s="36"/>
      <c r="U797" s="36"/>
      <c r="V797" s="36"/>
      <c r="W797" s="36"/>
    </row>
    <row r="798" spans="1:23" s="23" customFormat="1" x14ac:dyDescent="0.55000000000000004">
      <c r="A798" s="25"/>
      <c r="E798" s="25"/>
      <c r="H798" s="36"/>
      <c r="I798" s="36"/>
      <c r="J798" s="36"/>
      <c r="K798" s="36"/>
      <c r="L798" s="36"/>
      <c r="M798" s="36"/>
      <c r="N798" s="36"/>
      <c r="O798" s="36"/>
      <c r="P798" s="36"/>
      <c r="Q798" s="36"/>
      <c r="R798" s="36"/>
      <c r="S798" s="36"/>
      <c r="T798" s="36"/>
      <c r="U798" s="36"/>
      <c r="V798" s="36"/>
      <c r="W798" s="36"/>
    </row>
    <row r="799" spans="1:23" s="23" customFormat="1" x14ac:dyDescent="0.55000000000000004">
      <c r="A799" s="25"/>
      <c r="E799" s="25"/>
      <c r="H799" s="36"/>
      <c r="I799" s="36"/>
      <c r="J799" s="36"/>
      <c r="K799" s="36"/>
      <c r="L799" s="36"/>
      <c r="M799" s="36"/>
      <c r="N799" s="36"/>
      <c r="O799" s="36"/>
      <c r="P799" s="36"/>
      <c r="Q799" s="36"/>
      <c r="R799" s="36"/>
      <c r="S799" s="36"/>
      <c r="T799" s="36"/>
      <c r="U799" s="36"/>
      <c r="V799" s="36"/>
      <c r="W799" s="36"/>
    </row>
    <row r="800" spans="1:23" s="23" customFormat="1" x14ac:dyDescent="0.55000000000000004">
      <c r="A800" s="25"/>
      <c r="E800" s="25"/>
      <c r="H800" s="36"/>
      <c r="I800" s="36"/>
      <c r="J800" s="36"/>
      <c r="K800" s="36"/>
      <c r="L800" s="36"/>
      <c r="M800" s="36"/>
      <c r="N800" s="36"/>
      <c r="O800" s="36"/>
      <c r="P800" s="36"/>
      <c r="Q800" s="36"/>
      <c r="R800" s="36"/>
      <c r="S800" s="36"/>
      <c r="T800" s="36"/>
      <c r="U800" s="36"/>
      <c r="V800" s="36"/>
      <c r="W800" s="36"/>
    </row>
    <row r="801" spans="1:23" s="23" customFormat="1" x14ac:dyDescent="0.55000000000000004">
      <c r="A801" s="25"/>
      <c r="E801" s="25"/>
      <c r="H801" s="36"/>
      <c r="I801" s="36"/>
      <c r="J801" s="36"/>
      <c r="K801" s="36"/>
      <c r="L801" s="36"/>
      <c r="M801" s="36"/>
      <c r="N801" s="36"/>
      <c r="O801" s="36"/>
      <c r="P801" s="36"/>
      <c r="Q801" s="36"/>
      <c r="R801" s="36"/>
      <c r="S801" s="36"/>
      <c r="T801" s="36"/>
      <c r="U801" s="36"/>
      <c r="V801" s="36"/>
      <c r="W801" s="36"/>
    </row>
    <row r="802" spans="1:23" s="23" customFormat="1" x14ac:dyDescent="0.55000000000000004">
      <c r="A802" s="25"/>
      <c r="E802" s="25"/>
      <c r="H802" s="36"/>
      <c r="I802" s="36"/>
      <c r="J802" s="36"/>
      <c r="K802" s="36"/>
      <c r="L802" s="36"/>
      <c r="M802" s="36"/>
      <c r="N802" s="36"/>
      <c r="O802" s="36"/>
      <c r="P802" s="36"/>
      <c r="Q802" s="36"/>
      <c r="R802" s="36"/>
      <c r="S802" s="36"/>
      <c r="T802" s="36"/>
      <c r="U802" s="36"/>
      <c r="V802" s="36"/>
      <c r="W802" s="36"/>
    </row>
    <row r="803" spans="1:23" s="23" customFormat="1" x14ac:dyDescent="0.55000000000000004">
      <c r="A803" s="25"/>
      <c r="E803" s="25"/>
      <c r="H803" s="36"/>
      <c r="I803" s="36"/>
      <c r="J803" s="36"/>
      <c r="K803" s="36"/>
      <c r="L803" s="36"/>
      <c r="M803" s="36"/>
      <c r="N803" s="36"/>
      <c r="O803" s="36"/>
      <c r="P803" s="36"/>
      <c r="Q803" s="36"/>
      <c r="R803" s="36"/>
      <c r="S803" s="36"/>
      <c r="T803" s="36"/>
      <c r="U803" s="36"/>
      <c r="V803" s="36"/>
      <c r="W803" s="36"/>
    </row>
    <row r="804" spans="1:23" s="23" customFormat="1" x14ac:dyDescent="0.55000000000000004">
      <c r="A804" s="25"/>
      <c r="E804" s="25"/>
      <c r="H804" s="36"/>
      <c r="I804" s="36"/>
      <c r="J804" s="36"/>
      <c r="K804" s="36"/>
      <c r="L804" s="36"/>
      <c r="M804" s="36"/>
      <c r="N804" s="36"/>
      <c r="O804" s="36"/>
      <c r="P804" s="36"/>
      <c r="Q804" s="36"/>
      <c r="R804" s="36"/>
      <c r="S804" s="36"/>
      <c r="T804" s="36"/>
      <c r="U804" s="36"/>
      <c r="V804" s="36"/>
      <c r="W804" s="36"/>
    </row>
    <row r="805" spans="1:23" s="23" customFormat="1" x14ac:dyDescent="0.55000000000000004">
      <c r="A805" s="25"/>
      <c r="E805" s="25"/>
      <c r="H805" s="36"/>
      <c r="I805" s="36"/>
      <c r="J805" s="36"/>
      <c r="K805" s="36"/>
      <c r="L805" s="36"/>
      <c r="M805" s="36"/>
      <c r="N805" s="36"/>
      <c r="O805" s="36"/>
      <c r="P805" s="36"/>
      <c r="Q805" s="36"/>
      <c r="R805" s="36"/>
      <c r="S805" s="36"/>
      <c r="T805" s="36"/>
      <c r="U805" s="36"/>
      <c r="V805" s="36"/>
      <c r="W805" s="36"/>
    </row>
    <row r="806" spans="1:23" s="23" customFormat="1" x14ac:dyDescent="0.55000000000000004">
      <c r="A806" s="25"/>
      <c r="E806" s="25"/>
      <c r="H806" s="36"/>
      <c r="I806" s="36"/>
      <c r="J806" s="36"/>
      <c r="K806" s="36"/>
      <c r="L806" s="36"/>
      <c r="M806" s="36"/>
      <c r="N806" s="36"/>
      <c r="O806" s="36"/>
      <c r="P806" s="36"/>
      <c r="Q806" s="36"/>
      <c r="R806" s="36"/>
      <c r="S806" s="36"/>
      <c r="T806" s="36"/>
      <c r="U806" s="36"/>
      <c r="V806" s="36"/>
      <c r="W806" s="36"/>
    </row>
    <row r="807" spans="1:23" s="23" customFormat="1" x14ac:dyDescent="0.55000000000000004">
      <c r="A807" s="25"/>
      <c r="E807" s="25"/>
      <c r="H807" s="36"/>
      <c r="I807" s="36"/>
      <c r="J807" s="36"/>
      <c r="K807" s="36"/>
      <c r="L807" s="36"/>
      <c r="M807" s="36"/>
      <c r="N807" s="36"/>
      <c r="O807" s="36"/>
      <c r="P807" s="36"/>
      <c r="Q807" s="36"/>
      <c r="R807" s="36"/>
      <c r="S807" s="36"/>
      <c r="T807" s="36"/>
      <c r="U807" s="36"/>
      <c r="V807" s="36"/>
      <c r="W807" s="36"/>
    </row>
    <row r="808" spans="1:23" s="23" customFormat="1" x14ac:dyDescent="0.55000000000000004">
      <c r="A808" s="25"/>
      <c r="E808" s="25"/>
      <c r="H808" s="36"/>
      <c r="I808" s="36"/>
      <c r="J808" s="36"/>
      <c r="K808" s="36"/>
      <c r="L808" s="36"/>
      <c r="M808" s="36"/>
      <c r="N808" s="36"/>
      <c r="O808" s="36"/>
      <c r="P808" s="36"/>
      <c r="Q808" s="36"/>
      <c r="R808" s="36"/>
      <c r="S808" s="36"/>
      <c r="T808" s="36"/>
      <c r="U808" s="36"/>
      <c r="V808" s="36"/>
      <c r="W808" s="36"/>
    </row>
    <row r="809" spans="1:23" s="23" customFormat="1" x14ac:dyDescent="0.55000000000000004">
      <c r="A809" s="25"/>
      <c r="E809" s="25"/>
      <c r="H809" s="36"/>
      <c r="I809" s="36"/>
      <c r="J809" s="36"/>
      <c r="K809" s="36"/>
      <c r="L809" s="36"/>
      <c r="M809" s="36"/>
      <c r="N809" s="36"/>
      <c r="O809" s="36"/>
      <c r="P809" s="36"/>
      <c r="Q809" s="36"/>
      <c r="R809" s="36"/>
      <c r="S809" s="36"/>
      <c r="T809" s="36"/>
      <c r="U809" s="36"/>
      <c r="V809" s="36"/>
      <c r="W809" s="36"/>
    </row>
    <row r="810" spans="1:23" s="23" customFormat="1" x14ac:dyDescent="0.55000000000000004">
      <c r="A810" s="25"/>
      <c r="E810" s="25"/>
      <c r="H810" s="36"/>
      <c r="I810" s="36"/>
      <c r="J810" s="36"/>
      <c r="K810" s="36"/>
      <c r="L810" s="36"/>
      <c r="M810" s="36"/>
      <c r="N810" s="36"/>
      <c r="O810" s="36"/>
      <c r="P810" s="36"/>
      <c r="Q810" s="36"/>
      <c r="R810" s="36"/>
      <c r="S810" s="36"/>
      <c r="T810" s="36"/>
      <c r="U810" s="36"/>
      <c r="V810" s="36"/>
      <c r="W810" s="36"/>
    </row>
    <row r="811" spans="1:23" s="23" customFormat="1" x14ac:dyDescent="0.55000000000000004">
      <c r="A811" s="25"/>
      <c r="E811" s="25"/>
      <c r="H811" s="36"/>
      <c r="I811" s="36"/>
      <c r="J811" s="36"/>
      <c r="K811" s="36"/>
      <c r="L811" s="36"/>
      <c r="M811" s="36"/>
      <c r="N811" s="36"/>
      <c r="O811" s="36"/>
      <c r="P811" s="36"/>
      <c r="Q811" s="36"/>
      <c r="R811" s="36"/>
      <c r="S811" s="36"/>
      <c r="T811" s="36"/>
      <c r="U811" s="36"/>
      <c r="V811" s="36"/>
      <c r="W811" s="36"/>
    </row>
    <row r="812" spans="1:23" s="23" customFormat="1" x14ac:dyDescent="0.55000000000000004">
      <c r="A812" s="25"/>
      <c r="E812" s="25"/>
      <c r="H812" s="36"/>
      <c r="I812" s="36"/>
      <c r="J812" s="36"/>
      <c r="K812" s="36"/>
      <c r="L812" s="36"/>
      <c r="M812" s="36"/>
      <c r="N812" s="36"/>
      <c r="O812" s="36"/>
      <c r="P812" s="36"/>
      <c r="Q812" s="36"/>
      <c r="R812" s="36"/>
      <c r="S812" s="36"/>
      <c r="T812" s="36"/>
      <c r="U812" s="36"/>
      <c r="V812" s="36"/>
      <c r="W812" s="36"/>
    </row>
    <row r="813" spans="1:23" s="23" customFormat="1" x14ac:dyDescent="0.55000000000000004">
      <c r="A813" s="25"/>
      <c r="E813" s="25"/>
      <c r="H813" s="36"/>
      <c r="I813" s="36"/>
      <c r="J813" s="36"/>
      <c r="K813" s="36"/>
      <c r="L813" s="36"/>
      <c r="M813" s="36"/>
      <c r="N813" s="36"/>
      <c r="O813" s="36"/>
      <c r="P813" s="36"/>
      <c r="Q813" s="36"/>
      <c r="R813" s="36"/>
      <c r="S813" s="36"/>
      <c r="T813" s="36"/>
      <c r="U813" s="36"/>
      <c r="V813" s="36"/>
      <c r="W813" s="36"/>
    </row>
    <row r="814" spans="1:23" s="23" customFormat="1" x14ac:dyDescent="0.55000000000000004">
      <c r="A814" s="25"/>
      <c r="E814" s="25"/>
      <c r="H814" s="36"/>
      <c r="I814" s="36"/>
      <c r="J814" s="36"/>
      <c r="K814" s="36"/>
      <c r="L814" s="36"/>
      <c r="M814" s="36"/>
      <c r="N814" s="36"/>
      <c r="O814" s="36"/>
      <c r="P814" s="36"/>
      <c r="Q814" s="36"/>
      <c r="R814" s="36"/>
      <c r="S814" s="36"/>
      <c r="T814" s="36"/>
      <c r="U814" s="36"/>
      <c r="V814" s="36"/>
      <c r="W814" s="36"/>
    </row>
    <row r="815" spans="1:23" s="23" customFormat="1" x14ac:dyDescent="0.55000000000000004">
      <c r="A815" s="25"/>
      <c r="E815" s="25"/>
      <c r="H815" s="36"/>
      <c r="I815" s="36"/>
      <c r="J815" s="36"/>
      <c r="K815" s="36"/>
      <c r="L815" s="36"/>
      <c r="M815" s="36"/>
      <c r="N815" s="36"/>
      <c r="O815" s="36"/>
      <c r="P815" s="36"/>
      <c r="Q815" s="36"/>
      <c r="R815" s="36"/>
      <c r="S815" s="36"/>
      <c r="T815" s="36"/>
      <c r="U815" s="36"/>
      <c r="V815" s="36"/>
      <c r="W815" s="36"/>
    </row>
    <row r="816" spans="1:23" s="23" customFormat="1" x14ac:dyDescent="0.55000000000000004">
      <c r="A816" s="25"/>
      <c r="E816" s="25"/>
      <c r="H816" s="36"/>
      <c r="I816" s="36"/>
      <c r="J816" s="36"/>
      <c r="K816" s="36"/>
      <c r="L816" s="36"/>
      <c r="M816" s="36"/>
      <c r="N816" s="36"/>
      <c r="O816" s="36"/>
      <c r="P816" s="36"/>
      <c r="Q816" s="36"/>
      <c r="R816" s="36"/>
      <c r="S816" s="36"/>
      <c r="T816" s="36"/>
      <c r="U816" s="36"/>
      <c r="V816" s="36"/>
      <c r="W816" s="36"/>
    </row>
    <row r="817" spans="1:23" s="23" customFormat="1" x14ac:dyDescent="0.55000000000000004">
      <c r="A817" s="25"/>
      <c r="E817" s="25"/>
      <c r="H817" s="36"/>
      <c r="I817" s="36"/>
      <c r="J817" s="36"/>
      <c r="K817" s="36"/>
      <c r="L817" s="36"/>
      <c r="M817" s="36"/>
      <c r="N817" s="36"/>
      <c r="O817" s="36"/>
      <c r="P817" s="36"/>
      <c r="Q817" s="36"/>
      <c r="R817" s="36"/>
      <c r="S817" s="36"/>
      <c r="T817" s="36"/>
      <c r="U817" s="36"/>
      <c r="V817" s="36"/>
      <c r="W817" s="36"/>
    </row>
    <row r="818" spans="1:23" s="23" customFormat="1" x14ac:dyDescent="0.55000000000000004">
      <c r="A818" s="25"/>
      <c r="E818" s="25"/>
      <c r="H818" s="36"/>
      <c r="I818" s="36"/>
      <c r="J818" s="36"/>
      <c r="K818" s="36"/>
      <c r="L818" s="36"/>
      <c r="M818" s="36"/>
      <c r="N818" s="36"/>
      <c r="O818" s="36"/>
      <c r="P818" s="36"/>
      <c r="Q818" s="36"/>
      <c r="R818" s="36"/>
      <c r="S818" s="36"/>
      <c r="T818" s="36"/>
      <c r="U818" s="36"/>
      <c r="V818" s="36"/>
      <c r="W818" s="36"/>
    </row>
    <row r="819" spans="1:23" s="23" customFormat="1" x14ac:dyDescent="0.55000000000000004">
      <c r="A819" s="25"/>
      <c r="E819" s="25"/>
      <c r="H819" s="36"/>
      <c r="I819" s="36"/>
      <c r="J819" s="36"/>
      <c r="K819" s="36"/>
      <c r="L819" s="36"/>
      <c r="M819" s="36"/>
      <c r="N819" s="36"/>
      <c r="O819" s="36"/>
      <c r="P819" s="36"/>
      <c r="Q819" s="36"/>
      <c r="R819" s="36"/>
      <c r="S819" s="36"/>
      <c r="T819" s="36"/>
      <c r="U819" s="36"/>
      <c r="V819" s="36"/>
      <c r="W819" s="36"/>
    </row>
    <row r="820" spans="1:23" s="23" customFormat="1" x14ac:dyDescent="0.55000000000000004">
      <c r="A820" s="25"/>
      <c r="E820" s="25"/>
      <c r="H820" s="36"/>
      <c r="I820" s="36"/>
      <c r="J820" s="36"/>
      <c r="K820" s="36"/>
      <c r="L820" s="36"/>
      <c r="M820" s="36"/>
      <c r="N820" s="36"/>
      <c r="O820" s="36"/>
      <c r="P820" s="36"/>
      <c r="Q820" s="36"/>
      <c r="R820" s="36"/>
      <c r="S820" s="36"/>
      <c r="T820" s="36"/>
      <c r="U820" s="36"/>
      <c r="V820" s="36"/>
      <c r="W820" s="36"/>
    </row>
    <row r="821" spans="1:23" s="23" customFormat="1" x14ac:dyDescent="0.55000000000000004">
      <c r="A821" s="25"/>
      <c r="E821" s="25"/>
      <c r="H821" s="36"/>
      <c r="I821" s="36"/>
      <c r="J821" s="36"/>
      <c r="K821" s="36"/>
      <c r="L821" s="36"/>
      <c r="M821" s="36"/>
      <c r="N821" s="36"/>
      <c r="O821" s="36"/>
      <c r="P821" s="36"/>
      <c r="Q821" s="36"/>
      <c r="R821" s="36"/>
      <c r="S821" s="36"/>
      <c r="T821" s="36"/>
      <c r="U821" s="36"/>
      <c r="V821" s="36"/>
      <c r="W821" s="36"/>
    </row>
    <row r="822" spans="1:23" s="23" customFormat="1" x14ac:dyDescent="0.55000000000000004">
      <c r="A822" s="25"/>
      <c r="E822" s="25"/>
      <c r="H822" s="36"/>
      <c r="I822" s="36"/>
      <c r="J822" s="36"/>
      <c r="K822" s="36"/>
      <c r="L822" s="36"/>
      <c r="M822" s="36"/>
      <c r="N822" s="36"/>
      <c r="O822" s="36"/>
      <c r="P822" s="36"/>
      <c r="Q822" s="36"/>
      <c r="R822" s="36"/>
      <c r="S822" s="36"/>
      <c r="T822" s="36"/>
      <c r="U822" s="36"/>
      <c r="V822" s="36"/>
      <c r="W822" s="36"/>
    </row>
    <row r="823" spans="1:23" s="23" customFormat="1" x14ac:dyDescent="0.55000000000000004">
      <c r="A823" s="25"/>
      <c r="E823" s="25"/>
      <c r="H823" s="36"/>
      <c r="I823" s="36"/>
      <c r="J823" s="36"/>
      <c r="K823" s="36"/>
      <c r="L823" s="36"/>
      <c r="M823" s="36"/>
      <c r="N823" s="36"/>
      <c r="O823" s="36"/>
      <c r="P823" s="36"/>
      <c r="Q823" s="36"/>
      <c r="R823" s="36"/>
      <c r="S823" s="36"/>
      <c r="T823" s="36"/>
      <c r="U823" s="36"/>
      <c r="V823" s="36"/>
      <c r="W823" s="36"/>
    </row>
    <row r="824" spans="1:23" s="23" customFormat="1" x14ac:dyDescent="0.55000000000000004">
      <c r="A824" s="25"/>
      <c r="E824" s="25"/>
      <c r="H824" s="36"/>
      <c r="I824" s="36"/>
      <c r="J824" s="36"/>
      <c r="K824" s="36"/>
      <c r="L824" s="36"/>
      <c r="M824" s="36"/>
      <c r="N824" s="36"/>
      <c r="O824" s="36"/>
      <c r="P824" s="36"/>
      <c r="Q824" s="36"/>
      <c r="R824" s="36"/>
      <c r="S824" s="36"/>
      <c r="T824" s="36"/>
      <c r="U824" s="36"/>
      <c r="V824" s="36"/>
      <c r="W824" s="36"/>
    </row>
  </sheetData>
  <sheetProtection sheet="1" objects="1" scenarios="1" selectLockedCells="1"/>
  <mergeCells count="17">
    <mergeCell ref="B99:C99"/>
    <mergeCell ref="F99:G99"/>
    <mergeCell ref="B113:C113"/>
    <mergeCell ref="F113:G113"/>
    <mergeCell ref="B57:C57"/>
    <mergeCell ref="F57:G57"/>
    <mergeCell ref="F85:G85"/>
    <mergeCell ref="B85:C85"/>
    <mergeCell ref="F71:G71"/>
    <mergeCell ref="B71:C71"/>
    <mergeCell ref="B43:C43"/>
    <mergeCell ref="F43:G43"/>
    <mergeCell ref="A1:G1"/>
    <mergeCell ref="B15:C15"/>
    <mergeCell ref="F15:G15"/>
    <mergeCell ref="B29:C29"/>
    <mergeCell ref="F29:G29"/>
  </mergeCells>
  <phoneticPr fontId="13" type="noConversion"/>
  <conditionalFormatting sqref="B4">
    <cfRule type="cellIs" dxfId="135" priority="30" operator="equal">
      <formula>"**Wrong boat class or Event Number**"</formula>
    </cfRule>
  </conditionalFormatting>
  <conditionalFormatting sqref="B18">
    <cfRule type="cellIs" dxfId="134" priority="26" operator="equal">
      <formula>"**Wrong boat class or Event Number**"</formula>
    </cfRule>
  </conditionalFormatting>
  <conditionalFormatting sqref="B32">
    <cfRule type="cellIs" dxfId="133" priority="22" operator="equal">
      <formula>"**Wrong boat class or Event Number**"</formula>
    </cfRule>
  </conditionalFormatting>
  <conditionalFormatting sqref="B46">
    <cfRule type="cellIs" dxfId="132" priority="18" operator="equal">
      <formula>"**Wrong boat class or Event Number**"</formula>
    </cfRule>
  </conditionalFormatting>
  <conditionalFormatting sqref="B60">
    <cfRule type="cellIs" dxfId="131" priority="14" operator="equal">
      <formula>"**Wrong boat class or Event Number**"</formula>
    </cfRule>
  </conditionalFormatting>
  <conditionalFormatting sqref="B74">
    <cfRule type="cellIs" dxfId="130" priority="10" operator="equal">
      <formula>"**Wrong boat class or Event Number**"</formula>
    </cfRule>
  </conditionalFormatting>
  <conditionalFormatting sqref="B88">
    <cfRule type="cellIs" dxfId="129" priority="6" operator="equal">
      <formula>"**Wrong boat class or Event Number**"</formula>
    </cfRule>
  </conditionalFormatting>
  <conditionalFormatting sqref="B102">
    <cfRule type="cellIs" dxfId="128" priority="2" operator="equal">
      <formula>"**Wrong boat class or Event Number**"</formula>
    </cfRule>
  </conditionalFormatting>
  <conditionalFormatting sqref="C4">
    <cfRule type="cellIs" dxfId="127" priority="29" operator="equal">
      <formula>"*Enter crew info in yellow 'Notes' box*"</formula>
    </cfRule>
  </conditionalFormatting>
  <conditionalFormatting sqref="C18">
    <cfRule type="cellIs" dxfId="126" priority="25" operator="equal">
      <formula>"*Enter crew info in yellow 'Notes' box*"</formula>
    </cfRule>
  </conditionalFormatting>
  <conditionalFormatting sqref="C32">
    <cfRule type="cellIs" dxfId="125" priority="21" operator="equal">
      <formula>"*Enter crew info in yellow 'Notes' box*"</formula>
    </cfRule>
  </conditionalFormatting>
  <conditionalFormatting sqref="C46">
    <cfRule type="cellIs" dxfId="124" priority="17" operator="equal">
      <formula>"*Enter crew info in yellow 'Notes' box*"</formula>
    </cfRule>
  </conditionalFormatting>
  <conditionalFormatting sqref="C60">
    <cfRule type="cellIs" dxfId="123" priority="13" operator="equal">
      <formula>"*Enter crew info in yellow 'Notes' box*"</formula>
    </cfRule>
  </conditionalFormatting>
  <conditionalFormatting sqref="C74">
    <cfRule type="cellIs" dxfId="122" priority="9" operator="equal">
      <formula>"*Enter crew info in yellow 'Notes' box*"</formula>
    </cfRule>
  </conditionalFormatting>
  <conditionalFormatting sqref="C88">
    <cfRule type="cellIs" dxfId="121" priority="5" operator="equal">
      <formula>"*Enter crew info in yellow 'Notes' box*"</formula>
    </cfRule>
  </conditionalFormatting>
  <conditionalFormatting sqref="C102">
    <cfRule type="cellIs" dxfId="120" priority="1" operator="equal">
      <formula>"*Enter crew info in yellow 'Notes' box*"</formula>
    </cfRule>
  </conditionalFormatting>
  <conditionalFormatting sqref="F4">
    <cfRule type="cellIs" dxfId="119" priority="31" operator="equal">
      <formula>"**Wrong boat class or Event Number**"</formula>
    </cfRule>
  </conditionalFormatting>
  <conditionalFormatting sqref="F18">
    <cfRule type="cellIs" dxfId="118" priority="27" operator="equal">
      <formula>"**Wrong boat class or Event Number**"</formula>
    </cfRule>
  </conditionalFormatting>
  <conditionalFormatting sqref="F32">
    <cfRule type="cellIs" dxfId="117" priority="23" operator="equal">
      <formula>"**Wrong boat class or Event Number**"</formula>
    </cfRule>
  </conditionalFormatting>
  <conditionalFormatting sqref="F46">
    <cfRule type="cellIs" dxfId="116" priority="19" operator="equal">
      <formula>"**Wrong boat class or Event Number**"</formula>
    </cfRule>
  </conditionalFormatting>
  <conditionalFormatting sqref="F60">
    <cfRule type="cellIs" dxfId="115" priority="15" operator="equal">
      <formula>"**Wrong boat class or Event Number**"</formula>
    </cfRule>
  </conditionalFormatting>
  <conditionalFormatting sqref="F74">
    <cfRule type="cellIs" dxfId="114" priority="11" operator="equal">
      <formula>"**Wrong boat class or Event Number**"</formula>
    </cfRule>
  </conditionalFormatting>
  <conditionalFormatting sqref="F88">
    <cfRule type="cellIs" dxfId="113" priority="7" operator="equal">
      <formula>"**Wrong boat class or Event Number**"</formula>
    </cfRule>
  </conditionalFormatting>
  <conditionalFormatting sqref="F102">
    <cfRule type="cellIs" dxfId="112" priority="3" operator="equal">
      <formula>"**Wrong boat class or Event Number**"</formula>
    </cfRule>
  </conditionalFormatting>
  <conditionalFormatting sqref="G4">
    <cfRule type="cellIs" dxfId="111" priority="46" operator="equal">
      <formula>"*Enter crew info in yellow 'Notes' box*"</formula>
    </cfRule>
  </conditionalFormatting>
  <conditionalFormatting sqref="G18">
    <cfRule type="cellIs" dxfId="110" priority="28" operator="equal">
      <formula>"*Enter crew info in yellow 'Notes' box*"</formula>
    </cfRule>
  </conditionalFormatting>
  <conditionalFormatting sqref="G32">
    <cfRule type="cellIs" dxfId="109" priority="24" operator="equal">
      <formula>"*Enter crew info in yellow 'Notes' box*"</formula>
    </cfRule>
  </conditionalFormatting>
  <conditionalFormatting sqref="G46">
    <cfRule type="cellIs" dxfId="108" priority="20" operator="equal">
      <formula>"*Enter crew info in yellow 'Notes' box*"</formula>
    </cfRule>
  </conditionalFormatting>
  <conditionalFormatting sqref="G60">
    <cfRule type="cellIs" dxfId="107" priority="16" operator="equal">
      <formula>"*Enter crew info in yellow 'Notes' box*"</formula>
    </cfRule>
  </conditionalFormatting>
  <conditionalFormatting sqref="G74">
    <cfRule type="cellIs" dxfId="106" priority="12" operator="equal">
      <formula>"*Enter crew info in yellow 'Notes' box*"</formula>
    </cfRule>
  </conditionalFormatting>
  <conditionalFormatting sqref="G88">
    <cfRule type="cellIs" dxfId="105" priority="8" operator="equal">
      <formula>"*Enter crew info in yellow 'Notes' box*"</formula>
    </cfRule>
  </conditionalFormatting>
  <conditionalFormatting sqref="G102">
    <cfRule type="cellIs" dxfId="104" priority="4" operator="equal">
      <formula>"*Enter crew info in yellow 'Notes' box*"</formula>
    </cfRule>
  </conditionalFormatting>
  <dataValidations count="1">
    <dataValidation type="list" showInputMessage="1" showErrorMessage="1" error="Enter name in &quot;Names and Numbers&quot; sheet first" prompt="First_name Surname" sqref="B6:B14 B76:B84 B20:B28 B34:B42 B48:B56 B62:B70 F76:F84 B90:B98 F6:F14 F90:F98 F20:F28 F34:F42 F48:F56 F62:F70 B104:B112 F104:F112" xr:uid="{7DA864FF-32BC-401C-B855-9A1CBCB7A873}">
      <formula1>Sorted_Names</formula1>
    </dataValidation>
  </dataValidations>
  <pageMargins left="0.7" right="0.7" top="0.75" bottom="0.75" header="0.3" footer="0.3"/>
  <pageSetup orientation="portrait" horizontalDpi="1200" verticalDpi="1200" copies="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tint="0.39997558519241921"/>
    <pageSetUpPr fitToPage="1"/>
  </sheetPr>
  <dimension ref="A1:BS1032"/>
  <sheetViews>
    <sheetView zoomScaleNormal="100" workbookViewId="0">
      <pane ySplit="2" topLeftCell="A3" activePane="bottomLeft" state="frozen"/>
      <selection activeCell="E17" sqref="E17"/>
      <selection pane="bottomLeft" activeCell="A4" sqref="A4"/>
    </sheetView>
  </sheetViews>
  <sheetFormatPr defaultColWidth="12.68359375" defaultRowHeight="12.9" x14ac:dyDescent="0.55000000000000004"/>
  <cols>
    <col min="1" max="1" width="10.89453125" style="26" customWidth="1"/>
    <col min="2" max="2" width="25.734375" style="27" customWidth="1"/>
    <col min="3" max="3" width="17" style="27" customWidth="1"/>
    <col min="4" max="4" width="4.1015625" style="27" customWidth="1"/>
    <col min="5" max="5" width="12.68359375" style="26"/>
    <col min="6" max="6" width="26.20703125" style="27" customWidth="1"/>
    <col min="7" max="7" width="17" style="27" customWidth="1"/>
    <col min="8" max="8" width="4.1015625" style="65" customWidth="1"/>
    <col min="9" max="19" width="12.68359375" style="65"/>
    <col min="20" max="71" width="12.68359375" style="20"/>
    <col min="72" max="16384" width="12.68359375" style="27"/>
  </cols>
  <sheetData>
    <row r="1" spans="1:71" s="65" customFormat="1" ht="12.9" customHeight="1" x14ac:dyDescent="0.55000000000000004">
      <c r="A1" s="128" t="str">
        <f>CONCATENATE('Front sheet'!A2,"  -  Enter data in clear or yellow boxes only")</f>
        <v>Aberdeen HOR (Day 1) - Saturday 15 February 2025 (V2)  -  Enter data in clear or yellow boxes only</v>
      </c>
      <c r="B1" s="128"/>
      <c r="C1" s="128"/>
      <c r="D1" s="128"/>
      <c r="E1" s="128"/>
      <c r="F1" s="128"/>
      <c r="G1" s="128"/>
    </row>
    <row r="2" spans="1:71" s="67" customFormat="1" ht="38.700000000000003" x14ac:dyDescent="0.55000000000000004">
      <c r="A2" s="66" t="s">
        <v>29</v>
      </c>
      <c r="B2" s="67" t="s">
        <v>30</v>
      </c>
      <c r="C2" s="67" t="s">
        <v>31</v>
      </c>
      <c r="E2" s="66" t="s">
        <v>29</v>
      </c>
      <c r="F2" s="67" t="s">
        <v>30</v>
      </c>
      <c r="G2" s="67" t="s">
        <v>31</v>
      </c>
    </row>
    <row r="3" spans="1:71" x14ac:dyDescent="0.55000000000000004">
      <c r="A3" s="41"/>
      <c r="B3" s="42"/>
      <c r="C3" s="42"/>
      <c r="D3" s="42"/>
      <c r="E3" s="41"/>
      <c r="F3" s="42"/>
      <c r="G3" s="42"/>
      <c r="H3" s="42"/>
    </row>
    <row r="4" spans="1:71" ht="26.05" customHeight="1" x14ac:dyDescent="0.55000000000000004">
      <c r="A4" s="60"/>
      <c r="B4" s="111" t="str">
        <f>IF(A4&gt;0, IF(ISNUMBER(VLOOKUP(A4,Fours,1,FALSE)), VLOOKUP(A4,Fours,2,FALSE),"**Wrong boat class or Event Number**"),"")</f>
        <v/>
      </c>
      <c r="C4" s="109" t="str">
        <f>IF(A4&gt;0,VLOOKUP(A4,Fours,4,FALSE),"")</f>
        <v/>
      </c>
      <c r="D4" s="42"/>
      <c r="E4" s="60"/>
      <c r="F4" s="111" t="str">
        <f>IF(E4&gt;0, IF(ISNUMBER(VLOOKUP(E4,Fours,1,FALSE)), VLOOKUP(E4,Fours,2,FALSE),"**Wrong boat class or Event Number**"),"")</f>
        <v/>
      </c>
      <c r="G4" s="109" t="str">
        <f>IF(E4&gt;0,VLOOKUP(E4,Fours,4,FALSE),"")</f>
        <v/>
      </c>
      <c r="H4" s="42"/>
      <c r="T4" s="65"/>
      <c r="U4" s="65"/>
      <c r="V4" s="65"/>
      <c r="W4" s="65"/>
      <c r="AX4" s="27"/>
      <c r="AY4" s="27"/>
      <c r="AZ4" s="27"/>
      <c r="BA4" s="27"/>
      <c r="BB4" s="27"/>
      <c r="BC4" s="27"/>
      <c r="BD4" s="27"/>
      <c r="BE4" s="27"/>
      <c r="BF4" s="27"/>
      <c r="BG4" s="27"/>
      <c r="BH4" s="27"/>
      <c r="BI4" s="27"/>
      <c r="BJ4" s="27"/>
      <c r="BK4" s="27"/>
      <c r="BL4" s="27"/>
      <c r="BM4" s="27"/>
      <c r="BN4" s="27"/>
      <c r="BO4" s="27"/>
      <c r="BP4" s="27"/>
      <c r="BQ4" s="27"/>
      <c r="BR4" s="27"/>
      <c r="BS4" s="27"/>
    </row>
    <row r="5" spans="1:71" x14ac:dyDescent="0.55000000000000004">
      <c r="A5" s="41"/>
      <c r="B5" s="2" t="str">
        <f>IF(A4&gt;0,'Front sheet'!$E$18,"")</f>
        <v/>
      </c>
      <c r="C5" s="42"/>
      <c r="D5" s="42"/>
      <c r="E5" s="41"/>
      <c r="F5" s="2" t="str">
        <f>IF(E4&gt;0,'Front sheet'!$E$18,"")</f>
        <v/>
      </c>
      <c r="G5" s="42"/>
      <c r="H5" s="42"/>
    </row>
    <row r="6" spans="1:71" x14ac:dyDescent="0.55000000000000004">
      <c r="A6" s="41" t="s">
        <v>32</v>
      </c>
      <c r="B6" s="28"/>
      <c r="C6" s="51" t="str">
        <f>IF(B6&gt;0, VLOOKUP(B6,Sorted_Array,5,FALSE),"")</f>
        <v/>
      </c>
      <c r="D6" s="42"/>
      <c r="E6" s="41" t="s">
        <v>32</v>
      </c>
      <c r="F6" s="28"/>
      <c r="G6" s="51" t="str">
        <f>IF(F6&gt;0, VLOOKUP(F6,Sorted_Array,5,FALSE),"")</f>
        <v/>
      </c>
      <c r="H6" s="42"/>
    </row>
    <row r="7" spans="1:71" x14ac:dyDescent="0.55000000000000004">
      <c r="A7" s="41">
        <v>2</v>
      </c>
      <c r="B7" s="28"/>
      <c r="C7" s="51" t="str">
        <f>IF(B7&gt;0, VLOOKUP(B7,Sorted_Array,5,FALSE),"")</f>
        <v/>
      </c>
      <c r="D7" s="42"/>
      <c r="E7" s="41">
        <v>2</v>
      </c>
      <c r="F7" s="28"/>
      <c r="G7" s="51" t="str">
        <f>IF(F7&gt;0, VLOOKUP(F7,Sorted_Array,5,FALSE),"")</f>
        <v/>
      </c>
      <c r="H7" s="42"/>
    </row>
    <row r="8" spans="1:71" x14ac:dyDescent="0.55000000000000004">
      <c r="A8" s="41">
        <v>3</v>
      </c>
      <c r="B8" s="28"/>
      <c r="C8" s="51" t="str">
        <f>IF(B8&gt;0, VLOOKUP(B8,Sorted_Array,5,FALSE),"")</f>
        <v/>
      </c>
      <c r="D8" s="42"/>
      <c r="E8" s="41">
        <v>3</v>
      </c>
      <c r="F8" s="28"/>
      <c r="G8" s="51" t="str">
        <f>IF(F8&gt;0, VLOOKUP(F8,Sorted_Array,5,FALSE),"")</f>
        <v/>
      </c>
      <c r="H8" s="42"/>
    </row>
    <row r="9" spans="1:71" x14ac:dyDescent="0.55000000000000004">
      <c r="A9" s="41" t="s">
        <v>33</v>
      </c>
      <c r="B9" s="28"/>
      <c r="C9" s="51" t="str">
        <f>IF(B9&gt;0, VLOOKUP(B9,Sorted_Array,5,FALSE),"")</f>
        <v/>
      </c>
      <c r="D9" s="42"/>
      <c r="E9" s="41" t="s">
        <v>33</v>
      </c>
      <c r="F9" s="28"/>
      <c r="G9" s="51" t="str">
        <f>IF(F9&gt;0, VLOOKUP(F9,Sorted_Array,5,FALSE),"")</f>
        <v/>
      </c>
      <c r="H9" s="42"/>
    </row>
    <row r="10" spans="1:71" x14ac:dyDescent="0.55000000000000004">
      <c r="A10" s="41" t="s">
        <v>34</v>
      </c>
      <c r="B10" s="28"/>
      <c r="C10" s="51" t="str">
        <f>IF(B10&gt;0, VLOOKUP(B10,Sorted_Array,5,FALSE),"")</f>
        <v/>
      </c>
      <c r="D10" s="42"/>
      <c r="E10" s="41" t="s">
        <v>34</v>
      </c>
      <c r="F10" s="28"/>
      <c r="G10" s="51" t="str">
        <f>IF(F10&gt;0, VLOOKUP(F10,Sorted_Array,5,FALSE),"")</f>
        <v/>
      </c>
      <c r="H10" s="42"/>
    </row>
    <row r="11" spans="1:71" s="22" customFormat="1" x14ac:dyDescent="0.55000000000000004">
      <c r="A11" s="34" t="s">
        <v>35</v>
      </c>
      <c r="B11" s="127"/>
      <c r="C11" s="127"/>
      <c r="D11" s="35"/>
      <c r="E11" s="34" t="s">
        <v>35</v>
      </c>
      <c r="F11" s="127"/>
      <c r="G11" s="127"/>
      <c r="H11" s="42"/>
      <c r="I11" s="36"/>
      <c r="J11" s="36"/>
      <c r="K11" s="36"/>
      <c r="L11" s="36"/>
      <c r="M11" s="36"/>
      <c r="N11" s="36"/>
      <c r="O11" s="36"/>
      <c r="P11" s="36"/>
      <c r="Q11" s="36"/>
      <c r="R11" s="36"/>
      <c r="S11" s="36"/>
      <c r="T11" s="23"/>
      <c r="U11" s="23"/>
      <c r="V11" s="23"/>
      <c r="W11" s="23"/>
      <c r="X11" s="23"/>
      <c r="Y11" s="23"/>
      <c r="Z11" s="23"/>
      <c r="AA11" s="23"/>
      <c r="AB11" s="23"/>
      <c r="AC11" s="23"/>
      <c r="AD11" s="23"/>
      <c r="AE11" s="23"/>
      <c r="AF11" s="23"/>
      <c r="AG11" s="23"/>
      <c r="AH11" s="23"/>
      <c r="AI11" s="23"/>
      <c r="AJ11" s="23"/>
      <c r="AK11" s="23"/>
      <c r="AL11" s="23"/>
      <c r="AM11" s="23"/>
      <c r="AN11" s="23"/>
      <c r="AO11" s="23"/>
      <c r="AP11" s="23"/>
      <c r="AQ11" s="23"/>
      <c r="AR11" s="23"/>
      <c r="AS11" s="23"/>
      <c r="AT11" s="23"/>
      <c r="AU11" s="23"/>
      <c r="AV11" s="23"/>
      <c r="AW11" s="23"/>
      <c r="AX11" s="23"/>
      <c r="AY11" s="23"/>
      <c r="AZ11" s="23"/>
      <c r="BA11" s="23"/>
      <c r="BB11" s="23"/>
      <c r="BC11" s="23"/>
      <c r="BD11" s="23"/>
      <c r="BE11" s="23"/>
      <c r="BF11" s="23"/>
      <c r="BG11" s="23"/>
      <c r="BH11" s="23"/>
      <c r="BI11" s="23"/>
      <c r="BJ11" s="23"/>
      <c r="BK11" s="23"/>
      <c r="BL11" s="23"/>
      <c r="BM11" s="23"/>
      <c r="BN11" s="23"/>
      <c r="BO11" s="23"/>
      <c r="BP11" s="23"/>
      <c r="BQ11" s="23"/>
      <c r="BR11" s="23"/>
      <c r="BS11" s="23"/>
    </row>
    <row r="12" spans="1:71" x14ac:dyDescent="0.55000000000000004">
      <c r="A12" s="41"/>
      <c r="B12" s="42"/>
      <c r="C12" s="42"/>
      <c r="D12" s="42"/>
      <c r="E12" s="41"/>
      <c r="F12" s="42"/>
      <c r="G12" s="42"/>
      <c r="H12" s="42"/>
    </row>
    <row r="13" spans="1:71" x14ac:dyDescent="0.55000000000000004">
      <c r="A13" s="41"/>
      <c r="B13" s="42"/>
      <c r="C13" s="42"/>
      <c r="D13" s="42"/>
      <c r="E13" s="41"/>
      <c r="F13" s="42"/>
      <c r="G13" s="42"/>
      <c r="H13" s="42"/>
    </row>
    <row r="14" spans="1:71" ht="26.05" customHeight="1" x14ac:dyDescent="0.55000000000000004">
      <c r="A14" s="60"/>
      <c r="B14" s="111" t="str">
        <f>IF(A14&gt;0, IF(ISNUMBER(VLOOKUP(A14,Fours,1,FALSE)), VLOOKUP(A14,Fours,2,FALSE),"**Wrong boat class or Event Number**"),"")</f>
        <v/>
      </c>
      <c r="C14" s="109" t="str">
        <f>IF(A14&gt;0,VLOOKUP(A14,Fours,4,FALSE),"")</f>
        <v/>
      </c>
      <c r="D14" s="42"/>
      <c r="E14" s="60"/>
      <c r="F14" s="111" t="str">
        <f>IF(E14&gt;0, IF(ISNUMBER(VLOOKUP(E14,Fours,1,FALSE)), VLOOKUP(E14,Fours,2,FALSE),"**Wrong boat class or Event Number**"),"")</f>
        <v/>
      </c>
      <c r="G14" s="109" t="str">
        <f>IF(E14&gt;0,VLOOKUP(E14,Fours,4,FALSE),"")</f>
        <v/>
      </c>
      <c r="H14" s="42"/>
      <c r="T14" s="65"/>
      <c r="U14" s="65"/>
      <c r="V14" s="65"/>
      <c r="W14" s="65"/>
      <c r="AX14" s="27"/>
      <c r="AY14" s="27"/>
      <c r="AZ14" s="27"/>
      <c r="BA14" s="27"/>
      <c r="BB14" s="27"/>
      <c r="BC14" s="27"/>
      <c r="BD14" s="27"/>
      <c r="BE14" s="27"/>
      <c r="BF14" s="27"/>
      <c r="BG14" s="27"/>
      <c r="BH14" s="27"/>
      <c r="BI14" s="27"/>
      <c r="BJ14" s="27"/>
      <c r="BK14" s="27"/>
      <c r="BL14" s="27"/>
      <c r="BM14" s="27"/>
      <c r="BN14" s="27"/>
      <c r="BO14" s="27"/>
      <c r="BP14" s="27"/>
      <c r="BQ14" s="27"/>
      <c r="BR14" s="27"/>
      <c r="BS14" s="27"/>
    </row>
    <row r="15" spans="1:71" x14ac:dyDescent="0.55000000000000004">
      <c r="A15" s="41"/>
      <c r="B15" s="2" t="str">
        <f>IF(A14&gt;0,'Front sheet'!$E$18,"")</f>
        <v/>
      </c>
      <c r="C15" s="42"/>
      <c r="D15" s="42"/>
      <c r="E15" s="41" t="s">
        <v>31</v>
      </c>
      <c r="F15" s="2" t="str">
        <f>IF(E14&gt;0,'Front sheet'!$E$18,"")</f>
        <v/>
      </c>
      <c r="G15" s="42"/>
      <c r="H15" s="42"/>
    </row>
    <row r="16" spans="1:71" x14ac:dyDescent="0.55000000000000004">
      <c r="A16" s="41" t="s">
        <v>32</v>
      </c>
      <c r="B16" s="28"/>
      <c r="C16" s="51" t="str">
        <f>IF(B16&gt;0, VLOOKUP(B16,Sorted_Array,5,FALSE),"")</f>
        <v/>
      </c>
      <c r="D16" s="42"/>
      <c r="E16" s="41" t="s">
        <v>32</v>
      </c>
      <c r="F16" s="28"/>
      <c r="G16" s="51" t="str">
        <f>IF(F16&gt;0, VLOOKUP(F16,Sorted_Array,5,FALSE),"")</f>
        <v/>
      </c>
      <c r="H16" s="42"/>
    </row>
    <row r="17" spans="1:71" x14ac:dyDescent="0.55000000000000004">
      <c r="A17" s="41">
        <v>2</v>
      </c>
      <c r="B17" s="28"/>
      <c r="C17" s="51" t="str">
        <f>IF(B17&gt;0, VLOOKUP(B17,Sorted_Array,5,FALSE),"")</f>
        <v/>
      </c>
      <c r="D17" s="42"/>
      <c r="E17" s="41">
        <v>2</v>
      </c>
      <c r="F17" s="28"/>
      <c r="G17" s="51" t="str">
        <f>IF(F17&gt;0, VLOOKUP(F17,Sorted_Array,5,FALSE),"")</f>
        <v/>
      </c>
      <c r="H17" s="42"/>
    </row>
    <row r="18" spans="1:71" x14ac:dyDescent="0.55000000000000004">
      <c r="A18" s="41">
        <v>3</v>
      </c>
      <c r="B18" s="28"/>
      <c r="C18" s="51" t="str">
        <f>IF(B18&gt;0, VLOOKUP(B18,Sorted_Array,5,FALSE),"")</f>
        <v/>
      </c>
      <c r="D18" s="42"/>
      <c r="E18" s="41">
        <v>3</v>
      </c>
      <c r="F18" s="28"/>
      <c r="G18" s="51" t="str">
        <f>IF(F18&gt;0, VLOOKUP(F18,Sorted_Array,5,FALSE),"")</f>
        <v/>
      </c>
      <c r="H18" s="42"/>
    </row>
    <row r="19" spans="1:71" x14ac:dyDescent="0.55000000000000004">
      <c r="A19" s="41" t="s">
        <v>33</v>
      </c>
      <c r="B19" s="28"/>
      <c r="C19" s="51" t="str">
        <f>IF(B19&gt;0, VLOOKUP(B19,Sorted_Array,5,FALSE),"")</f>
        <v/>
      </c>
      <c r="D19" s="42"/>
      <c r="E19" s="41" t="s">
        <v>33</v>
      </c>
      <c r="F19" s="28"/>
      <c r="G19" s="51" t="str">
        <f>IF(F19&gt;0, VLOOKUP(F19,Sorted_Array,5,FALSE),"")</f>
        <v/>
      </c>
      <c r="H19" s="42"/>
    </row>
    <row r="20" spans="1:71" x14ac:dyDescent="0.55000000000000004">
      <c r="A20" s="41" t="s">
        <v>34</v>
      </c>
      <c r="B20" s="28"/>
      <c r="C20" s="51" t="str">
        <f>IF(B20&gt;0, VLOOKUP(B20,Sorted_Array,5,FALSE),"")</f>
        <v/>
      </c>
      <c r="D20" s="42"/>
      <c r="E20" s="41" t="s">
        <v>34</v>
      </c>
      <c r="F20" s="28"/>
      <c r="G20" s="51" t="str">
        <f>IF(F20&gt;0, VLOOKUP(F20,Sorted_Array,5,FALSE),"")</f>
        <v/>
      </c>
      <c r="H20" s="42"/>
    </row>
    <row r="21" spans="1:71" s="22" customFormat="1" x14ac:dyDescent="0.55000000000000004">
      <c r="A21" s="34" t="s">
        <v>35</v>
      </c>
      <c r="B21" s="127"/>
      <c r="C21" s="127"/>
      <c r="D21" s="35"/>
      <c r="E21" s="34" t="s">
        <v>35</v>
      </c>
      <c r="F21" s="127"/>
      <c r="G21" s="127"/>
      <c r="H21" s="42"/>
      <c r="I21" s="36"/>
      <c r="J21" s="36"/>
      <c r="K21" s="36"/>
      <c r="L21" s="36"/>
      <c r="M21" s="36"/>
      <c r="N21" s="36"/>
      <c r="O21" s="36"/>
      <c r="P21" s="36"/>
      <c r="Q21" s="36"/>
      <c r="R21" s="36"/>
      <c r="S21" s="36"/>
      <c r="T21" s="23"/>
      <c r="U21" s="23"/>
      <c r="V21" s="23"/>
      <c r="W21" s="23"/>
      <c r="X21" s="23"/>
      <c r="Y21" s="23"/>
      <c r="Z21" s="23"/>
      <c r="AA21" s="23"/>
      <c r="AB21" s="23"/>
      <c r="AC21" s="23"/>
      <c r="AD21" s="23"/>
      <c r="AE21" s="23"/>
      <c r="AF21" s="23"/>
      <c r="AG21" s="23"/>
      <c r="AH21" s="23"/>
      <c r="AI21" s="23"/>
      <c r="AJ21" s="23"/>
      <c r="AK21" s="23"/>
      <c r="AL21" s="23"/>
      <c r="AM21" s="23"/>
      <c r="AN21" s="23"/>
      <c r="AO21" s="23"/>
      <c r="AP21" s="23"/>
      <c r="AQ21" s="23"/>
      <c r="AR21" s="23"/>
      <c r="AS21" s="23"/>
      <c r="AT21" s="23"/>
      <c r="AU21" s="23"/>
      <c r="AV21" s="23"/>
      <c r="AW21" s="23"/>
      <c r="AX21" s="23"/>
      <c r="AY21" s="23"/>
      <c r="AZ21" s="23"/>
      <c r="BA21" s="23"/>
      <c r="BB21" s="23"/>
      <c r="BC21" s="23"/>
      <c r="BD21" s="23"/>
      <c r="BE21" s="23"/>
      <c r="BF21" s="23"/>
      <c r="BG21" s="23"/>
      <c r="BH21" s="23"/>
      <c r="BI21" s="23"/>
      <c r="BJ21" s="23"/>
      <c r="BK21" s="23"/>
      <c r="BL21" s="23"/>
      <c r="BM21" s="23"/>
      <c r="BN21" s="23"/>
      <c r="BO21" s="23"/>
      <c r="BP21" s="23"/>
      <c r="BQ21" s="23"/>
      <c r="BR21" s="23"/>
      <c r="BS21" s="23"/>
    </row>
    <row r="22" spans="1:71" x14ac:dyDescent="0.55000000000000004">
      <c r="A22" s="41"/>
      <c r="B22" s="42"/>
      <c r="C22" s="42"/>
      <c r="D22" s="42"/>
      <c r="E22" s="41"/>
      <c r="F22" s="42"/>
      <c r="G22" s="42"/>
      <c r="H22" s="42"/>
    </row>
    <row r="23" spans="1:71" x14ac:dyDescent="0.55000000000000004">
      <c r="A23" s="41"/>
      <c r="B23" s="42"/>
      <c r="C23" s="42"/>
      <c r="D23" s="42"/>
      <c r="E23" s="41"/>
      <c r="F23" s="42"/>
      <c r="G23" s="42"/>
      <c r="H23" s="42"/>
    </row>
    <row r="24" spans="1:71" ht="26.05" customHeight="1" x14ac:dyDescent="0.55000000000000004">
      <c r="A24" s="60"/>
      <c r="B24" s="111" t="str">
        <f>IF(A24&gt;0, IF(ISNUMBER(VLOOKUP(A24,Fours,1,FALSE)), VLOOKUP(A24,Fours,2,FALSE),"**Wrong boat class or Event Number**"),"")</f>
        <v/>
      </c>
      <c r="C24" s="109" t="str">
        <f>IF(A24&gt;0,VLOOKUP(A24,Fours,4,FALSE),"")</f>
        <v/>
      </c>
      <c r="D24" s="42"/>
      <c r="E24" s="60"/>
      <c r="F24" s="111" t="str">
        <f>IF(E24&gt;0, IF(ISNUMBER(VLOOKUP(E24,Fours,1,FALSE)), VLOOKUP(E24,Fours,2,FALSE),"**Wrong boat class or Event Number**"),"")</f>
        <v/>
      </c>
      <c r="G24" s="109" t="str">
        <f>IF(E24&gt;0,VLOOKUP(E24,Fours,4,FALSE),"")</f>
        <v/>
      </c>
      <c r="H24" s="42"/>
      <c r="T24" s="65"/>
      <c r="U24" s="65"/>
      <c r="V24" s="65"/>
      <c r="W24" s="65"/>
      <c r="AX24" s="27"/>
      <c r="AY24" s="27"/>
      <c r="AZ24" s="27"/>
      <c r="BA24" s="27"/>
      <c r="BB24" s="27"/>
      <c r="BC24" s="27"/>
      <c r="BD24" s="27"/>
      <c r="BE24" s="27"/>
      <c r="BF24" s="27"/>
      <c r="BG24" s="27"/>
      <c r="BH24" s="27"/>
      <c r="BI24" s="27"/>
      <c r="BJ24" s="27"/>
      <c r="BK24" s="27"/>
      <c r="BL24" s="27"/>
      <c r="BM24" s="27"/>
      <c r="BN24" s="27"/>
      <c r="BO24" s="27"/>
      <c r="BP24" s="27"/>
      <c r="BQ24" s="27"/>
      <c r="BR24" s="27"/>
      <c r="BS24" s="27"/>
    </row>
    <row r="25" spans="1:71" x14ac:dyDescent="0.55000000000000004">
      <c r="A25" s="41"/>
      <c r="B25" s="2" t="str">
        <f>IF(A24&gt;0,'Front sheet'!$E$18,"")</f>
        <v/>
      </c>
      <c r="C25" s="42"/>
      <c r="D25" s="42"/>
      <c r="E25" s="41" t="s">
        <v>31</v>
      </c>
      <c r="F25" s="2" t="str">
        <f>IF(E24&gt;0,'Front sheet'!$E$18,"")</f>
        <v/>
      </c>
      <c r="G25" s="42"/>
      <c r="H25" s="42"/>
    </row>
    <row r="26" spans="1:71" x14ac:dyDescent="0.55000000000000004">
      <c r="A26" s="41" t="s">
        <v>32</v>
      </c>
      <c r="B26" s="28"/>
      <c r="C26" s="51" t="str">
        <f>IF(B26&gt;0, VLOOKUP(B26,Sorted_Array,5,FALSE),"")</f>
        <v/>
      </c>
      <c r="D26" s="42"/>
      <c r="E26" s="41" t="s">
        <v>32</v>
      </c>
      <c r="F26" s="28"/>
      <c r="G26" s="51" t="str">
        <f>IF(F26&gt;0, VLOOKUP(F26,Sorted_Array,5,FALSE),"")</f>
        <v/>
      </c>
      <c r="H26" s="42"/>
    </row>
    <row r="27" spans="1:71" x14ac:dyDescent="0.55000000000000004">
      <c r="A27" s="41">
        <v>2</v>
      </c>
      <c r="B27" s="28"/>
      <c r="C27" s="51" t="str">
        <f>IF(B27&gt;0, VLOOKUP(B27,Sorted_Array,5,FALSE),"")</f>
        <v/>
      </c>
      <c r="D27" s="42"/>
      <c r="E27" s="41">
        <v>2</v>
      </c>
      <c r="F27" s="28"/>
      <c r="G27" s="51" t="str">
        <f>IF(F27&gt;0, VLOOKUP(F27,Sorted_Array,5,FALSE),"")</f>
        <v/>
      </c>
      <c r="H27" s="42"/>
    </row>
    <row r="28" spans="1:71" x14ac:dyDescent="0.55000000000000004">
      <c r="A28" s="41">
        <v>3</v>
      </c>
      <c r="B28" s="28"/>
      <c r="C28" s="51" t="str">
        <f>IF(B28&gt;0, VLOOKUP(B28,Sorted_Array,5,FALSE),"")</f>
        <v/>
      </c>
      <c r="D28" s="42"/>
      <c r="E28" s="41">
        <v>3</v>
      </c>
      <c r="F28" s="28"/>
      <c r="G28" s="51" t="str">
        <f>IF(F28&gt;0, VLOOKUP(F28,Sorted_Array,5,FALSE),"")</f>
        <v/>
      </c>
      <c r="H28" s="42"/>
    </row>
    <row r="29" spans="1:71" x14ac:dyDescent="0.55000000000000004">
      <c r="A29" s="41" t="s">
        <v>33</v>
      </c>
      <c r="B29" s="28"/>
      <c r="C29" s="51" t="str">
        <f>IF(B29&gt;0, VLOOKUP(B29,Sorted_Array,5,FALSE),"")</f>
        <v/>
      </c>
      <c r="D29" s="42"/>
      <c r="E29" s="41" t="s">
        <v>33</v>
      </c>
      <c r="F29" s="28"/>
      <c r="G29" s="51" t="str">
        <f>IF(F29&gt;0, VLOOKUP(F29,Sorted_Array,5,FALSE),"")</f>
        <v/>
      </c>
      <c r="H29" s="42"/>
    </row>
    <row r="30" spans="1:71" x14ac:dyDescent="0.55000000000000004">
      <c r="A30" s="41" t="s">
        <v>34</v>
      </c>
      <c r="B30" s="28"/>
      <c r="C30" s="51" t="str">
        <f>IF(B30&gt;0, VLOOKUP(B30,Sorted_Array,5,FALSE),"")</f>
        <v/>
      </c>
      <c r="D30" s="42"/>
      <c r="E30" s="41" t="s">
        <v>34</v>
      </c>
      <c r="F30" s="28"/>
      <c r="G30" s="51" t="str">
        <f>IF(F30&gt;0, VLOOKUP(F30,Sorted_Array,5,FALSE),"")</f>
        <v/>
      </c>
      <c r="H30" s="42"/>
    </row>
    <row r="31" spans="1:71" s="22" customFormat="1" x14ac:dyDescent="0.55000000000000004">
      <c r="A31" s="34" t="s">
        <v>35</v>
      </c>
      <c r="B31" s="127"/>
      <c r="C31" s="127"/>
      <c r="D31" s="35"/>
      <c r="E31" s="34" t="s">
        <v>35</v>
      </c>
      <c r="F31" s="127"/>
      <c r="G31" s="127"/>
      <c r="H31" s="42"/>
      <c r="I31" s="36"/>
      <c r="J31" s="36"/>
      <c r="K31" s="36"/>
      <c r="L31" s="36"/>
      <c r="M31" s="36"/>
      <c r="N31" s="36"/>
      <c r="O31" s="36"/>
      <c r="P31" s="36"/>
      <c r="Q31" s="36"/>
      <c r="R31" s="36"/>
      <c r="S31" s="36"/>
      <c r="T31" s="23"/>
      <c r="U31" s="23"/>
      <c r="V31" s="23"/>
      <c r="W31" s="23"/>
      <c r="X31" s="23"/>
      <c r="Y31" s="23"/>
      <c r="Z31" s="23"/>
      <c r="AA31" s="23"/>
      <c r="AB31" s="23"/>
      <c r="AC31" s="23"/>
      <c r="AD31" s="23"/>
      <c r="AE31" s="23"/>
      <c r="AF31" s="23"/>
      <c r="AG31" s="23"/>
      <c r="AH31" s="23"/>
      <c r="AI31" s="23"/>
      <c r="AJ31" s="23"/>
      <c r="AK31" s="23"/>
      <c r="AL31" s="23"/>
      <c r="AM31" s="23"/>
      <c r="AN31" s="23"/>
      <c r="AO31" s="23"/>
      <c r="AP31" s="23"/>
      <c r="AQ31" s="23"/>
      <c r="AR31" s="23"/>
      <c r="AS31" s="23"/>
      <c r="AT31" s="23"/>
      <c r="AU31" s="23"/>
      <c r="AV31" s="23"/>
      <c r="AW31" s="23"/>
      <c r="AX31" s="23"/>
      <c r="AY31" s="23"/>
      <c r="AZ31" s="23"/>
      <c r="BA31" s="23"/>
      <c r="BB31" s="23"/>
      <c r="BC31" s="23"/>
      <c r="BD31" s="23"/>
      <c r="BE31" s="23"/>
      <c r="BF31" s="23"/>
      <c r="BG31" s="23"/>
      <c r="BH31" s="23"/>
      <c r="BI31" s="23"/>
      <c r="BJ31" s="23"/>
      <c r="BK31" s="23"/>
      <c r="BL31" s="23"/>
      <c r="BM31" s="23"/>
      <c r="BN31" s="23"/>
      <c r="BO31" s="23"/>
      <c r="BP31" s="23"/>
      <c r="BQ31" s="23"/>
      <c r="BR31" s="23"/>
      <c r="BS31" s="23"/>
    </row>
    <row r="32" spans="1:71" x14ac:dyDescent="0.55000000000000004">
      <c r="A32" s="41"/>
      <c r="B32" s="42"/>
      <c r="C32" s="42"/>
      <c r="D32" s="42"/>
      <c r="E32" s="41"/>
      <c r="F32" s="42"/>
      <c r="G32" s="42"/>
      <c r="H32" s="42"/>
    </row>
    <row r="33" spans="1:71" x14ac:dyDescent="0.55000000000000004">
      <c r="A33" s="41"/>
      <c r="B33" s="42"/>
      <c r="C33" s="42"/>
      <c r="D33" s="42"/>
      <c r="E33" s="41"/>
      <c r="F33" s="42"/>
      <c r="G33" s="42"/>
      <c r="H33" s="42"/>
    </row>
    <row r="34" spans="1:71" ht="26.05" customHeight="1" x14ac:dyDescent="0.55000000000000004">
      <c r="A34" s="60"/>
      <c r="B34" s="111" t="str">
        <f>IF(A34&gt;0, IF(ISNUMBER(VLOOKUP(A34,Fours,1,FALSE)), VLOOKUP(A34,Fours,2,FALSE),"**Wrong boat class or Event Number**"),"")</f>
        <v/>
      </c>
      <c r="C34" s="109" t="str">
        <f>IF(A34&gt;0,VLOOKUP(A34,Fours,4,FALSE),"")</f>
        <v/>
      </c>
      <c r="D34" s="42"/>
      <c r="E34" s="60"/>
      <c r="F34" s="111" t="str">
        <f>IF(E34&gt;0, IF(ISNUMBER(VLOOKUP(E34,Fours,1,FALSE)), VLOOKUP(E34,Fours,2,FALSE),"**Wrong boat class or Event Number**"),"")</f>
        <v/>
      </c>
      <c r="G34" s="109" t="str">
        <f>IF(E34&gt;0,VLOOKUP(E34,Fours,4,FALSE),"")</f>
        <v/>
      </c>
      <c r="H34" s="42"/>
      <c r="T34" s="65"/>
      <c r="U34" s="65"/>
      <c r="V34" s="65"/>
      <c r="W34" s="65"/>
      <c r="AX34" s="27"/>
      <c r="AY34" s="27"/>
      <c r="AZ34" s="27"/>
      <c r="BA34" s="27"/>
      <c r="BB34" s="27"/>
      <c r="BC34" s="27"/>
      <c r="BD34" s="27"/>
      <c r="BE34" s="27"/>
      <c r="BF34" s="27"/>
      <c r="BG34" s="27"/>
      <c r="BH34" s="27"/>
      <c r="BI34" s="27"/>
      <c r="BJ34" s="27"/>
      <c r="BK34" s="27"/>
      <c r="BL34" s="27"/>
      <c r="BM34" s="27"/>
      <c r="BN34" s="27"/>
      <c r="BO34" s="27"/>
      <c r="BP34" s="27"/>
      <c r="BQ34" s="27"/>
      <c r="BR34" s="27"/>
      <c r="BS34" s="27"/>
    </row>
    <row r="35" spans="1:71" x14ac:dyDescent="0.55000000000000004">
      <c r="A35" s="41"/>
      <c r="B35" s="2" t="str">
        <f>IF(A34&gt;0,'Front sheet'!$E$18,"")</f>
        <v/>
      </c>
      <c r="C35" s="42"/>
      <c r="D35" s="42"/>
      <c r="E35" s="41" t="s">
        <v>31</v>
      </c>
      <c r="F35" s="2" t="str">
        <f>IF(E34&gt;0,'Front sheet'!$E$18,"")</f>
        <v/>
      </c>
      <c r="G35" s="42"/>
      <c r="H35" s="42"/>
    </row>
    <row r="36" spans="1:71" x14ac:dyDescent="0.55000000000000004">
      <c r="A36" s="41" t="s">
        <v>32</v>
      </c>
      <c r="B36" s="28"/>
      <c r="C36" s="51" t="str">
        <f>IF(B36&gt;0, VLOOKUP(B36,Sorted_Array,5,FALSE),"")</f>
        <v/>
      </c>
      <c r="D36" s="42"/>
      <c r="E36" s="41" t="s">
        <v>32</v>
      </c>
      <c r="F36" s="28"/>
      <c r="G36" s="51" t="str">
        <f>IF(F36&gt;0, VLOOKUP(F36,Sorted_Array,5,FALSE),"")</f>
        <v/>
      </c>
      <c r="H36" s="42"/>
    </row>
    <row r="37" spans="1:71" x14ac:dyDescent="0.55000000000000004">
      <c r="A37" s="41">
        <v>2</v>
      </c>
      <c r="B37" s="28"/>
      <c r="C37" s="51" t="str">
        <f>IF(B37&gt;0, VLOOKUP(B37,Sorted_Array,5,FALSE),"")</f>
        <v/>
      </c>
      <c r="D37" s="42"/>
      <c r="E37" s="41">
        <v>2</v>
      </c>
      <c r="F37" s="28"/>
      <c r="G37" s="51" t="str">
        <f>IF(F37&gt;0, VLOOKUP(F37,Sorted_Array,5,FALSE),"")</f>
        <v/>
      </c>
      <c r="H37" s="42"/>
    </row>
    <row r="38" spans="1:71" x14ac:dyDescent="0.55000000000000004">
      <c r="A38" s="41">
        <v>3</v>
      </c>
      <c r="B38" s="28"/>
      <c r="C38" s="51" t="str">
        <f>IF(B38&gt;0, VLOOKUP(B38,Sorted_Array,5,FALSE),"")</f>
        <v/>
      </c>
      <c r="D38" s="42"/>
      <c r="E38" s="41">
        <v>3</v>
      </c>
      <c r="F38" s="28"/>
      <c r="G38" s="51" t="str">
        <f>IF(F38&gt;0, VLOOKUP(F38,Sorted_Array,5,FALSE),"")</f>
        <v/>
      </c>
      <c r="H38" s="42"/>
    </row>
    <row r="39" spans="1:71" x14ac:dyDescent="0.55000000000000004">
      <c r="A39" s="41" t="s">
        <v>33</v>
      </c>
      <c r="B39" s="28"/>
      <c r="C39" s="51" t="str">
        <f>IF(B39&gt;0, VLOOKUP(B39,Sorted_Array,5,FALSE),"")</f>
        <v/>
      </c>
      <c r="D39" s="42"/>
      <c r="E39" s="41" t="s">
        <v>33</v>
      </c>
      <c r="F39" s="28"/>
      <c r="G39" s="51" t="str">
        <f>IF(F39&gt;0, VLOOKUP(F39,Sorted_Array,5,FALSE),"")</f>
        <v/>
      </c>
      <c r="H39" s="42"/>
    </row>
    <row r="40" spans="1:71" x14ac:dyDescent="0.55000000000000004">
      <c r="A40" s="41" t="s">
        <v>34</v>
      </c>
      <c r="B40" s="28"/>
      <c r="C40" s="51" t="str">
        <f>IF(B40&gt;0, VLOOKUP(B40,Sorted_Array,5,FALSE),"")</f>
        <v/>
      </c>
      <c r="D40" s="42"/>
      <c r="E40" s="41" t="s">
        <v>34</v>
      </c>
      <c r="F40" s="28"/>
      <c r="G40" s="51" t="str">
        <f>IF(F40&gt;0, VLOOKUP(F40,Sorted_Array,5,FALSE),"")</f>
        <v/>
      </c>
      <c r="H40" s="42"/>
    </row>
    <row r="41" spans="1:71" s="22" customFormat="1" x14ac:dyDescent="0.55000000000000004">
      <c r="A41" s="34" t="s">
        <v>35</v>
      </c>
      <c r="B41" s="127"/>
      <c r="C41" s="127"/>
      <c r="D41" s="35"/>
      <c r="E41" s="34" t="s">
        <v>35</v>
      </c>
      <c r="F41" s="127"/>
      <c r="G41" s="127"/>
      <c r="H41" s="42"/>
      <c r="I41" s="36"/>
      <c r="J41" s="36"/>
      <c r="K41" s="36"/>
      <c r="L41" s="36"/>
      <c r="M41" s="36"/>
      <c r="N41" s="36"/>
      <c r="O41" s="36"/>
      <c r="P41" s="36"/>
      <c r="Q41" s="36"/>
      <c r="R41" s="36"/>
      <c r="S41" s="36"/>
      <c r="T41" s="23"/>
      <c r="U41" s="23"/>
      <c r="V41" s="23"/>
      <c r="W41" s="23"/>
      <c r="X41" s="23"/>
      <c r="Y41" s="23"/>
      <c r="Z41" s="23"/>
      <c r="AA41" s="23"/>
      <c r="AB41" s="23"/>
      <c r="AC41" s="23"/>
      <c r="AD41" s="23"/>
      <c r="AE41" s="23"/>
      <c r="AF41" s="23"/>
      <c r="AG41" s="23"/>
      <c r="AH41" s="23"/>
      <c r="AI41" s="23"/>
      <c r="AJ41" s="23"/>
      <c r="AK41" s="23"/>
      <c r="AL41" s="23"/>
      <c r="AM41" s="23"/>
      <c r="AN41" s="23"/>
      <c r="AO41" s="23"/>
      <c r="AP41" s="23"/>
      <c r="AQ41" s="23"/>
      <c r="AR41" s="23"/>
      <c r="AS41" s="23"/>
      <c r="AT41" s="23"/>
      <c r="AU41" s="23"/>
      <c r="AV41" s="23"/>
      <c r="AW41" s="23"/>
      <c r="AX41" s="23"/>
      <c r="AY41" s="23"/>
      <c r="AZ41" s="23"/>
      <c r="BA41" s="23"/>
      <c r="BB41" s="23"/>
      <c r="BC41" s="23"/>
      <c r="BD41" s="23"/>
      <c r="BE41" s="23"/>
      <c r="BF41" s="23"/>
      <c r="BG41" s="23"/>
      <c r="BH41" s="23"/>
      <c r="BI41" s="23"/>
      <c r="BJ41" s="23"/>
      <c r="BK41" s="23"/>
      <c r="BL41" s="23"/>
      <c r="BM41" s="23"/>
      <c r="BN41" s="23"/>
      <c r="BO41" s="23"/>
      <c r="BP41" s="23"/>
      <c r="BQ41" s="23"/>
      <c r="BR41" s="23"/>
      <c r="BS41" s="23"/>
    </row>
    <row r="42" spans="1:71" x14ac:dyDescent="0.55000000000000004">
      <c r="A42" s="41"/>
      <c r="B42" s="42"/>
      <c r="C42" s="42"/>
      <c r="D42" s="42"/>
      <c r="E42" s="41"/>
      <c r="F42" s="42"/>
      <c r="G42" s="42"/>
      <c r="H42" s="42"/>
    </row>
    <row r="43" spans="1:71" x14ac:dyDescent="0.55000000000000004">
      <c r="A43" s="41"/>
      <c r="B43" s="42"/>
      <c r="C43" s="42"/>
      <c r="D43" s="42"/>
      <c r="E43" s="41"/>
      <c r="F43" s="42"/>
      <c r="G43" s="42"/>
      <c r="H43" s="42"/>
    </row>
    <row r="44" spans="1:71" ht="26.05" customHeight="1" x14ac:dyDescent="0.55000000000000004">
      <c r="A44" s="60"/>
      <c r="B44" s="111" t="str">
        <f>IF(A44&gt;0, IF(ISNUMBER(VLOOKUP(A44,Fours,1,FALSE)), VLOOKUP(A44,Fours,2,FALSE),"**Wrong boat class or Event Number**"),"")</f>
        <v/>
      </c>
      <c r="C44" s="109" t="str">
        <f>IF(A44&gt;0,VLOOKUP(A44,Fours,4,FALSE),"")</f>
        <v/>
      </c>
      <c r="D44" s="42"/>
      <c r="E44" s="60"/>
      <c r="F44" s="111" t="str">
        <f>IF(E44&gt;0, IF(ISNUMBER(VLOOKUP(E44,Fours,1,FALSE)), VLOOKUP(E44,Fours,2,FALSE),"**Wrong boat class or Event Number**"),"")</f>
        <v/>
      </c>
      <c r="G44" s="109" t="str">
        <f>IF(E44&gt;0,VLOOKUP(E44,Fours,4,FALSE),"")</f>
        <v/>
      </c>
      <c r="H44" s="42"/>
      <c r="T44" s="65"/>
      <c r="U44" s="65"/>
      <c r="V44" s="65"/>
      <c r="W44" s="65"/>
      <c r="AX44" s="27"/>
      <c r="AY44" s="27"/>
      <c r="AZ44" s="27"/>
      <c r="BA44" s="27"/>
      <c r="BB44" s="27"/>
      <c r="BC44" s="27"/>
      <c r="BD44" s="27"/>
      <c r="BE44" s="27"/>
      <c r="BF44" s="27"/>
      <c r="BG44" s="27"/>
      <c r="BH44" s="27"/>
      <c r="BI44" s="27"/>
      <c r="BJ44" s="27"/>
      <c r="BK44" s="27"/>
      <c r="BL44" s="27"/>
      <c r="BM44" s="27"/>
      <c r="BN44" s="27"/>
      <c r="BO44" s="27"/>
      <c r="BP44" s="27"/>
      <c r="BQ44" s="27"/>
      <c r="BR44" s="27"/>
      <c r="BS44" s="27"/>
    </row>
    <row r="45" spans="1:71" x14ac:dyDescent="0.55000000000000004">
      <c r="A45" s="41"/>
      <c r="B45" s="2" t="str">
        <f>IF(A44&gt;0,'Front sheet'!$E$18,"")</f>
        <v/>
      </c>
      <c r="C45" s="42"/>
      <c r="D45" s="42"/>
      <c r="E45" s="41" t="s">
        <v>31</v>
      </c>
      <c r="F45" s="2" t="str">
        <f>IF(E44&gt;0,'Front sheet'!$E$18,"")</f>
        <v/>
      </c>
      <c r="G45" s="42"/>
      <c r="H45" s="42"/>
    </row>
    <row r="46" spans="1:71" x14ac:dyDescent="0.55000000000000004">
      <c r="A46" s="41" t="s">
        <v>32</v>
      </c>
      <c r="B46" s="28"/>
      <c r="C46" s="51" t="str">
        <f>IF(B46&gt;0, VLOOKUP(B46,Sorted_Array,5,FALSE),"")</f>
        <v/>
      </c>
      <c r="D46" s="42"/>
      <c r="E46" s="41" t="s">
        <v>32</v>
      </c>
      <c r="F46" s="28"/>
      <c r="G46" s="51" t="str">
        <f>IF(F46&gt;0, VLOOKUP(F46,Sorted_Array,5,FALSE),"")</f>
        <v/>
      </c>
      <c r="H46" s="42"/>
    </row>
    <row r="47" spans="1:71" x14ac:dyDescent="0.55000000000000004">
      <c r="A47" s="41">
        <v>2</v>
      </c>
      <c r="B47" s="28"/>
      <c r="C47" s="51" t="str">
        <f>IF(B47&gt;0, VLOOKUP(B47,Sorted_Array,5,FALSE),"")</f>
        <v/>
      </c>
      <c r="D47" s="42"/>
      <c r="E47" s="41">
        <v>2</v>
      </c>
      <c r="F47" s="28"/>
      <c r="G47" s="51" t="str">
        <f>IF(F47&gt;0, VLOOKUP(F47,Sorted_Array,5,FALSE),"")</f>
        <v/>
      </c>
      <c r="H47" s="42"/>
    </row>
    <row r="48" spans="1:71" x14ac:dyDescent="0.55000000000000004">
      <c r="A48" s="41">
        <v>3</v>
      </c>
      <c r="B48" s="28"/>
      <c r="C48" s="51" t="str">
        <f>IF(B48&gt;0, VLOOKUP(B48,Sorted_Array,5,FALSE),"")</f>
        <v/>
      </c>
      <c r="D48" s="42"/>
      <c r="E48" s="41">
        <v>3</v>
      </c>
      <c r="F48" s="28"/>
      <c r="G48" s="51" t="str">
        <f>IF(F48&gt;0, VLOOKUP(F48,Sorted_Array,5,FALSE),"")</f>
        <v/>
      </c>
      <c r="H48" s="42"/>
    </row>
    <row r="49" spans="1:71" x14ac:dyDescent="0.55000000000000004">
      <c r="A49" s="41" t="s">
        <v>33</v>
      </c>
      <c r="B49" s="28"/>
      <c r="C49" s="51" t="str">
        <f>IF(B49&gt;0, VLOOKUP(B49,Sorted_Array,5,FALSE),"")</f>
        <v/>
      </c>
      <c r="D49" s="42"/>
      <c r="E49" s="41" t="s">
        <v>33</v>
      </c>
      <c r="F49" s="28"/>
      <c r="G49" s="51" t="str">
        <f>IF(F49&gt;0, VLOOKUP(F49,Sorted_Array,5,FALSE),"")</f>
        <v/>
      </c>
      <c r="H49" s="42"/>
    </row>
    <row r="50" spans="1:71" x14ac:dyDescent="0.55000000000000004">
      <c r="A50" s="41" t="s">
        <v>34</v>
      </c>
      <c r="B50" s="28"/>
      <c r="C50" s="51" t="str">
        <f>IF(B50&gt;0, VLOOKUP(B50,Sorted_Array,5,FALSE),"")</f>
        <v/>
      </c>
      <c r="D50" s="42"/>
      <c r="E50" s="41" t="s">
        <v>34</v>
      </c>
      <c r="F50" s="28"/>
      <c r="G50" s="51" t="str">
        <f>IF(F50&gt;0, VLOOKUP(F50,Sorted_Array,5,FALSE),"")</f>
        <v/>
      </c>
      <c r="H50" s="42"/>
    </row>
    <row r="51" spans="1:71" s="22" customFormat="1" x14ac:dyDescent="0.55000000000000004">
      <c r="A51" s="34" t="s">
        <v>35</v>
      </c>
      <c r="B51" s="127"/>
      <c r="C51" s="127"/>
      <c r="D51" s="35"/>
      <c r="E51" s="34" t="s">
        <v>35</v>
      </c>
      <c r="F51" s="127"/>
      <c r="G51" s="127"/>
      <c r="H51" s="42"/>
      <c r="I51" s="36"/>
      <c r="J51" s="36"/>
      <c r="K51" s="36"/>
      <c r="L51" s="36"/>
      <c r="M51" s="36"/>
      <c r="N51" s="36"/>
      <c r="O51" s="36"/>
      <c r="P51" s="36"/>
      <c r="Q51" s="36"/>
      <c r="R51" s="36"/>
      <c r="S51" s="36"/>
      <c r="T51" s="23"/>
      <c r="U51" s="23"/>
      <c r="V51" s="23"/>
      <c r="W51" s="23"/>
      <c r="X51" s="23"/>
      <c r="Y51" s="23"/>
      <c r="Z51" s="23"/>
      <c r="AA51" s="23"/>
      <c r="AB51" s="23"/>
      <c r="AC51" s="23"/>
      <c r="AD51" s="23"/>
      <c r="AE51" s="23"/>
      <c r="AF51" s="23"/>
      <c r="AG51" s="23"/>
      <c r="AH51" s="23"/>
      <c r="AI51" s="23"/>
      <c r="AJ51" s="23"/>
      <c r="AK51" s="23"/>
      <c r="AL51" s="23"/>
      <c r="AM51" s="23"/>
      <c r="AN51" s="23"/>
      <c r="AO51" s="23"/>
      <c r="AP51" s="23"/>
      <c r="AQ51" s="23"/>
      <c r="AR51" s="23"/>
      <c r="AS51" s="23"/>
      <c r="AT51" s="23"/>
      <c r="AU51" s="23"/>
      <c r="AV51" s="23"/>
      <c r="AW51" s="23"/>
      <c r="AX51" s="23"/>
      <c r="AY51" s="23"/>
      <c r="AZ51" s="23"/>
      <c r="BA51" s="23"/>
      <c r="BB51" s="23"/>
      <c r="BC51" s="23"/>
      <c r="BD51" s="23"/>
      <c r="BE51" s="23"/>
      <c r="BF51" s="23"/>
      <c r="BG51" s="23"/>
      <c r="BH51" s="23"/>
      <c r="BI51" s="23"/>
      <c r="BJ51" s="23"/>
      <c r="BK51" s="23"/>
      <c r="BL51" s="23"/>
      <c r="BM51" s="23"/>
      <c r="BN51" s="23"/>
      <c r="BO51" s="23"/>
      <c r="BP51" s="23"/>
      <c r="BQ51" s="23"/>
      <c r="BR51" s="23"/>
      <c r="BS51" s="23"/>
    </row>
    <row r="52" spans="1:71" x14ac:dyDescent="0.55000000000000004">
      <c r="A52" s="41"/>
      <c r="B52" s="42"/>
      <c r="C52" s="42"/>
      <c r="D52" s="42"/>
      <c r="E52" s="41"/>
      <c r="F52" s="42"/>
      <c r="G52" s="42"/>
      <c r="H52" s="42"/>
    </row>
    <row r="53" spans="1:71" s="20" customFormat="1" x14ac:dyDescent="0.55000000000000004">
      <c r="A53" s="41"/>
      <c r="B53" s="42"/>
      <c r="C53" s="42"/>
      <c r="D53" s="42"/>
      <c r="E53" s="41"/>
      <c r="F53" s="42"/>
      <c r="G53" s="42"/>
      <c r="H53" s="42"/>
      <c r="I53" s="65"/>
      <c r="J53" s="65"/>
      <c r="K53" s="65"/>
      <c r="L53" s="65"/>
      <c r="M53" s="65"/>
      <c r="N53" s="65"/>
      <c r="O53" s="65"/>
      <c r="P53" s="65"/>
      <c r="Q53" s="65"/>
      <c r="R53" s="65"/>
      <c r="S53" s="65"/>
    </row>
    <row r="54" spans="1:71" ht="26.05" customHeight="1" x14ac:dyDescent="0.55000000000000004">
      <c r="A54" s="60"/>
      <c r="B54" s="111" t="str">
        <f>IF(A54&gt;0, IF(ISNUMBER(VLOOKUP(A54,Fours,1,FALSE)), VLOOKUP(A54,Fours,2,FALSE),"**Wrong boat class or Event Number**"),"")</f>
        <v/>
      </c>
      <c r="C54" s="109" t="str">
        <f>IF(A54&gt;0,VLOOKUP(A54,Fours,4,FALSE),"")</f>
        <v/>
      </c>
      <c r="D54" s="42"/>
      <c r="E54" s="60"/>
      <c r="F54" s="111" t="str">
        <f>IF(E54&gt;0, IF(ISNUMBER(VLOOKUP(E54,Fours,1,FALSE)), VLOOKUP(E54,Fours,2,FALSE),"**Wrong boat class or Event Number**"),"")</f>
        <v/>
      </c>
      <c r="G54" s="109" t="str">
        <f>IF(E54&gt;0,VLOOKUP(E54,Fours,4,FALSE),"")</f>
        <v/>
      </c>
      <c r="H54" s="42"/>
      <c r="T54" s="65"/>
      <c r="U54" s="65"/>
      <c r="V54" s="65"/>
      <c r="W54" s="65"/>
      <c r="AX54" s="27"/>
      <c r="AY54" s="27"/>
      <c r="AZ54" s="27"/>
      <c r="BA54" s="27"/>
      <c r="BB54" s="27"/>
      <c r="BC54" s="27"/>
      <c r="BD54" s="27"/>
      <c r="BE54" s="27"/>
      <c r="BF54" s="27"/>
      <c r="BG54" s="27"/>
      <c r="BH54" s="27"/>
      <c r="BI54" s="27"/>
      <c r="BJ54" s="27"/>
      <c r="BK54" s="27"/>
      <c r="BL54" s="27"/>
      <c r="BM54" s="27"/>
      <c r="BN54" s="27"/>
      <c r="BO54" s="27"/>
      <c r="BP54" s="27"/>
      <c r="BQ54" s="27"/>
      <c r="BR54" s="27"/>
      <c r="BS54" s="27"/>
    </row>
    <row r="55" spans="1:71" s="20" customFormat="1" x14ac:dyDescent="0.55000000000000004">
      <c r="A55" s="41"/>
      <c r="B55" s="2" t="str">
        <f>IF(A54&gt;0,'Front sheet'!$E$18,"")</f>
        <v/>
      </c>
      <c r="C55" s="42"/>
      <c r="D55" s="42"/>
      <c r="E55" s="41" t="s">
        <v>31</v>
      </c>
      <c r="F55" s="2" t="str">
        <f>IF(E54&gt;0,'Front sheet'!$E$18,"")</f>
        <v/>
      </c>
      <c r="G55" s="42"/>
      <c r="H55" s="42"/>
      <c r="I55" s="65"/>
      <c r="J55" s="65"/>
      <c r="K55" s="65"/>
      <c r="L55" s="65"/>
      <c r="M55" s="65"/>
      <c r="N55" s="65"/>
      <c r="O55" s="65"/>
      <c r="P55" s="65"/>
      <c r="Q55" s="65"/>
      <c r="R55" s="65"/>
      <c r="S55" s="65"/>
    </row>
    <row r="56" spans="1:71" s="20" customFormat="1" x14ac:dyDescent="0.55000000000000004">
      <c r="A56" s="41" t="s">
        <v>32</v>
      </c>
      <c r="B56" s="28"/>
      <c r="C56" s="51" t="str">
        <f>IF(B56&gt;0, VLOOKUP(B56,Sorted_Array,5,FALSE),"")</f>
        <v/>
      </c>
      <c r="D56" s="42"/>
      <c r="E56" s="41" t="s">
        <v>32</v>
      </c>
      <c r="F56" s="28"/>
      <c r="G56" s="51" t="str">
        <f>IF(F56&gt;0, VLOOKUP(F56,Sorted_Array,5,FALSE),"")</f>
        <v/>
      </c>
      <c r="H56" s="42"/>
      <c r="I56" s="65"/>
      <c r="J56" s="65"/>
      <c r="K56" s="65"/>
      <c r="L56" s="65"/>
      <c r="M56" s="65"/>
      <c r="N56" s="65"/>
      <c r="O56" s="65"/>
      <c r="P56" s="65"/>
      <c r="Q56" s="65"/>
      <c r="R56" s="65"/>
      <c r="S56" s="65"/>
    </row>
    <row r="57" spans="1:71" s="20" customFormat="1" x14ac:dyDescent="0.55000000000000004">
      <c r="A57" s="41">
        <v>2</v>
      </c>
      <c r="B57" s="28"/>
      <c r="C57" s="51" t="str">
        <f>IF(B57&gt;0, VLOOKUP(B57,Sorted_Array,5,FALSE),"")</f>
        <v/>
      </c>
      <c r="D57" s="42"/>
      <c r="E57" s="41">
        <v>2</v>
      </c>
      <c r="F57" s="28"/>
      <c r="G57" s="51" t="str">
        <f>IF(F57&gt;0, VLOOKUP(F57,Sorted_Array,5,FALSE),"")</f>
        <v/>
      </c>
      <c r="H57" s="42"/>
      <c r="I57" s="65"/>
      <c r="J57" s="65"/>
      <c r="K57" s="65"/>
      <c r="L57" s="65"/>
      <c r="M57" s="65"/>
      <c r="N57" s="65"/>
      <c r="O57" s="65"/>
      <c r="P57" s="65"/>
      <c r="Q57" s="65"/>
      <c r="R57" s="65"/>
      <c r="S57" s="65"/>
    </row>
    <row r="58" spans="1:71" s="20" customFormat="1" x14ac:dyDescent="0.55000000000000004">
      <c r="A58" s="41">
        <v>3</v>
      </c>
      <c r="B58" s="28"/>
      <c r="C58" s="51" t="str">
        <f>IF(B58&gt;0, VLOOKUP(B58,Sorted_Array,5,FALSE),"")</f>
        <v/>
      </c>
      <c r="D58" s="42"/>
      <c r="E58" s="41">
        <v>3</v>
      </c>
      <c r="F58" s="28"/>
      <c r="G58" s="51" t="str">
        <f>IF(F58&gt;0, VLOOKUP(F58,Sorted_Array,5,FALSE),"")</f>
        <v/>
      </c>
      <c r="H58" s="42"/>
      <c r="I58" s="65"/>
      <c r="J58" s="65"/>
      <c r="K58" s="65"/>
      <c r="L58" s="65"/>
      <c r="M58" s="65"/>
      <c r="N58" s="65"/>
      <c r="O58" s="65"/>
      <c r="P58" s="65"/>
      <c r="Q58" s="65"/>
      <c r="R58" s="65"/>
      <c r="S58" s="65"/>
    </row>
    <row r="59" spans="1:71" s="20" customFormat="1" x14ac:dyDescent="0.55000000000000004">
      <c r="A59" s="41" t="s">
        <v>33</v>
      </c>
      <c r="B59" s="28"/>
      <c r="C59" s="51" t="str">
        <f>IF(B59&gt;0, VLOOKUP(B59,Sorted_Array,5,FALSE),"")</f>
        <v/>
      </c>
      <c r="D59" s="42"/>
      <c r="E59" s="41" t="s">
        <v>33</v>
      </c>
      <c r="F59" s="28"/>
      <c r="G59" s="51" t="str">
        <f>IF(F59&gt;0, VLOOKUP(F59,Sorted_Array,5,FALSE),"")</f>
        <v/>
      </c>
      <c r="H59" s="42"/>
      <c r="I59" s="65"/>
      <c r="J59" s="65"/>
      <c r="K59" s="65"/>
      <c r="L59" s="65"/>
      <c r="M59" s="65"/>
      <c r="N59" s="65"/>
      <c r="O59" s="65"/>
      <c r="P59" s="65"/>
      <c r="Q59" s="65"/>
      <c r="R59" s="65"/>
      <c r="S59" s="65"/>
    </row>
    <row r="60" spans="1:71" s="20" customFormat="1" x14ac:dyDescent="0.55000000000000004">
      <c r="A60" s="41" t="s">
        <v>34</v>
      </c>
      <c r="B60" s="28"/>
      <c r="C60" s="51" t="str">
        <f>IF(B60&gt;0, VLOOKUP(B60,Sorted_Array,5,FALSE),"")</f>
        <v/>
      </c>
      <c r="D60" s="42"/>
      <c r="E60" s="41" t="s">
        <v>34</v>
      </c>
      <c r="F60" s="28"/>
      <c r="G60" s="51" t="str">
        <f>IF(F60&gt;0, VLOOKUP(F60,Sorted_Array,5,FALSE),"")</f>
        <v/>
      </c>
      <c r="H60" s="42"/>
      <c r="I60" s="65"/>
      <c r="J60" s="65"/>
      <c r="K60" s="65"/>
      <c r="L60" s="65"/>
      <c r="M60" s="65"/>
      <c r="N60" s="65"/>
      <c r="O60" s="65"/>
      <c r="P60" s="65"/>
      <c r="Q60" s="65"/>
      <c r="R60" s="65"/>
      <c r="S60" s="65"/>
    </row>
    <row r="61" spans="1:71" s="20" customFormat="1" x14ac:dyDescent="0.55000000000000004">
      <c r="A61" s="34" t="s">
        <v>35</v>
      </c>
      <c r="B61" s="127"/>
      <c r="C61" s="127"/>
      <c r="D61" s="35"/>
      <c r="E61" s="34" t="s">
        <v>35</v>
      </c>
      <c r="F61" s="127"/>
      <c r="G61" s="127"/>
      <c r="H61" s="42"/>
      <c r="I61" s="65"/>
      <c r="J61" s="65"/>
      <c r="K61" s="65"/>
      <c r="L61" s="65"/>
      <c r="M61" s="65"/>
      <c r="N61" s="65"/>
      <c r="O61" s="65"/>
      <c r="P61" s="65"/>
      <c r="Q61" s="65"/>
      <c r="R61" s="65"/>
      <c r="S61" s="65"/>
    </row>
    <row r="62" spans="1:71" s="20" customFormat="1" x14ac:dyDescent="0.55000000000000004">
      <c r="A62" s="41"/>
      <c r="B62" s="42"/>
      <c r="C62" s="42"/>
      <c r="D62" s="42"/>
      <c r="E62" s="41"/>
      <c r="F62" s="42"/>
      <c r="G62" s="42"/>
      <c r="H62" s="42"/>
      <c r="I62" s="65"/>
      <c r="J62" s="65"/>
      <c r="K62" s="65"/>
      <c r="L62" s="65"/>
      <c r="M62" s="65"/>
      <c r="N62" s="65"/>
      <c r="O62" s="65"/>
      <c r="P62" s="65"/>
      <c r="Q62" s="65"/>
      <c r="R62" s="65"/>
      <c r="S62" s="65"/>
    </row>
    <row r="63" spans="1:71" s="20" customFormat="1" x14ac:dyDescent="0.55000000000000004">
      <c r="A63" s="41"/>
      <c r="B63" s="42"/>
      <c r="C63" s="42"/>
      <c r="D63" s="42"/>
      <c r="E63" s="41"/>
      <c r="F63" s="42"/>
      <c r="G63" s="42"/>
      <c r="H63" s="42"/>
      <c r="I63" s="65"/>
      <c r="J63" s="65"/>
      <c r="K63" s="65"/>
      <c r="L63" s="65"/>
      <c r="M63" s="65"/>
      <c r="N63" s="65"/>
      <c r="O63" s="65"/>
      <c r="P63" s="65"/>
      <c r="Q63" s="65"/>
      <c r="R63" s="65"/>
      <c r="S63" s="65"/>
    </row>
    <row r="64" spans="1:71" ht="26.05" customHeight="1" x14ac:dyDescent="0.55000000000000004">
      <c r="A64" s="60"/>
      <c r="B64" s="111" t="str">
        <f>IF(A64&gt;0, IF(ISNUMBER(VLOOKUP(A64,Fours,1,FALSE)), VLOOKUP(A64,Fours,2,FALSE),"**Wrong boat class or Event Number**"),"")</f>
        <v/>
      </c>
      <c r="C64" s="109" t="str">
        <f>IF(A64&gt;0,VLOOKUP(A64,Fours,4,FALSE),"")</f>
        <v/>
      </c>
      <c r="D64" s="42"/>
      <c r="E64" s="60"/>
      <c r="F64" s="111" t="str">
        <f>IF(E64&gt;0, IF(ISNUMBER(VLOOKUP(E64,Fours,1,FALSE)), VLOOKUP(E64,Fours,2,FALSE),"**Wrong boat class or Event Number**"),"")</f>
        <v/>
      </c>
      <c r="G64" s="109" t="str">
        <f>IF(E64&gt;0,VLOOKUP(E64,Fours,4,FALSE),"")</f>
        <v/>
      </c>
      <c r="H64" s="42"/>
      <c r="T64" s="65"/>
      <c r="U64" s="65"/>
      <c r="V64" s="65"/>
      <c r="W64" s="65"/>
      <c r="AX64" s="27"/>
      <c r="AY64" s="27"/>
      <c r="AZ64" s="27"/>
      <c r="BA64" s="27"/>
      <c r="BB64" s="27"/>
      <c r="BC64" s="27"/>
      <c r="BD64" s="27"/>
      <c r="BE64" s="27"/>
      <c r="BF64" s="27"/>
      <c r="BG64" s="27"/>
      <c r="BH64" s="27"/>
      <c r="BI64" s="27"/>
      <c r="BJ64" s="27"/>
      <c r="BK64" s="27"/>
      <c r="BL64" s="27"/>
      <c r="BM64" s="27"/>
      <c r="BN64" s="27"/>
      <c r="BO64" s="27"/>
      <c r="BP64" s="27"/>
      <c r="BQ64" s="27"/>
      <c r="BR64" s="27"/>
      <c r="BS64" s="27"/>
    </row>
    <row r="65" spans="1:71" s="20" customFormat="1" x14ac:dyDescent="0.55000000000000004">
      <c r="A65" s="41"/>
      <c r="B65" s="2" t="str">
        <f>IF(A64&gt;0,'Front sheet'!$E$18,"")</f>
        <v/>
      </c>
      <c r="C65" s="42"/>
      <c r="D65" s="42"/>
      <c r="E65" s="41" t="s">
        <v>31</v>
      </c>
      <c r="F65" s="2" t="str">
        <f>IF(E64&gt;0,'Front sheet'!$E$18,"")</f>
        <v/>
      </c>
      <c r="G65" s="42"/>
      <c r="H65" s="42"/>
      <c r="I65" s="65"/>
      <c r="J65" s="65"/>
      <c r="K65" s="65"/>
      <c r="L65" s="65"/>
      <c r="M65" s="65"/>
      <c r="N65" s="65"/>
      <c r="O65" s="65"/>
      <c r="P65" s="65"/>
      <c r="Q65" s="65"/>
      <c r="R65" s="65"/>
      <c r="S65" s="65"/>
    </row>
    <row r="66" spans="1:71" s="20" customFormat="1" x14ac:dyDescent="0.55000000000000004">
      <c r="A66" s="41" t="s">
        <v>32</v>
      </c>
      <c r="B66" s="28"/>
      <c r="C66" s="51" t="str">
        <f>IF(B66&gt;0, VLOOKUP(B66,Sorted_Array,5,FALSE),"")</f>
        <v/>
      </c>
      <c r="D66" s="42"/>
      <c r="E66" s="41" t="s">
        <v>32</v>
      </c>
      <c r="F66" s="28"/>
      <c r="G66" s="51" t="str">
        <f>IF(F66&gt;0, VLOOKUP(F66,Sorted_Array,5,FALSE),"")</f>
        <v/>
      </c>
      <c r="H66" s="42"/>
      <c r="I66" s="65"/>
      <c r="J66" s="65"/>
      <c r="K66" s="65"/>
      <c r="L66" s="65"/>
      <c r="M66" s="65"/>
      <c r="N66" s="65"/>
      <c r="O66" s="65"/>
      <c r="P66" s="65"/>
      <c r="Q66" s="65"/>
      <c r="R66" s="65"/>
      <c r="S66" s="65"/>
    </row>
    <row r="67" spans="1:71" s="20" customFormat="1" x14ac:dyDescent="0.55000000000000004">
      <c r="A67" s="41">
        <v>2</v>
      </c>
      <c r="B67" s="28"/>
      <c r="C67" s="51" t="str">
        <f>IF(B67&gt;0, VLOOKUP(B67,Sorted_Array,5,FALSE),"")</f>
        <v/>
      </c>
      <c r="D67" s="42"/>
      <c r="E67" s="41">
        <v>2</v>
      </c>
      <c r="F67" s="28"/>
      <c r="G67" s="51" t="str">
        <f>IF(F67&gt;0, VLOOKUP(F67,Sorted_Array,5,FALSE),"")</f>
        <v/>
      </c>
      <c r="H67" s="42"/>
      <c r="I67" s="65"/>
      <c r="J67" s="65"/>
      <c r="K67" s="65"/>
      <c r="L67" s="65"/>
      <c r="M67" s="65"/>
      <c r="N67" s="65"/>
      <c r="O67" s="65"/>
      <c r="P67" s="65"/>
      <c r="Q67" s="65"/>
      <c r="R67" s="65"/>
      <c r="S67" s="65"/>
    </row>
    <row r="68" spans="1:71" s="20" customFormat="1" x14ac:dyDescent="0.55000000000000004">
      <c r="A68" s="41">
        <v>3</v>
      </c>
      <c r="B68" s="28"/>
      <c r="C68" s="51" t="str">
        <f>IF(B68&gt;0, VLOOKUP(B68,Sorted_Array,5,FALSE),"")</f>
        <v/>
      </c>
      <c r="D68" s="42"/>
      <c r="E68" s="41">
        <v>3</v>
      </c>
      <c r="F68" s="28"/>
      <c r="G68" s="51" t="str">
        <f>IF(F68&gt;0, VLOOKUP(F68,Sorted_Array,5,FALSE),"")</f>
        <v/>
      </c>
      <c r="H68" s="42"/>
      <c r="I68" s="65"/>
      <c r="J68" s="65"/>
      <c r="K68" s="65"/>
      <c r="L68" s="65"/>
      <c r="M68" s="65"/>
      <c r="N68" s="65"/>
      <c r="O68" s="65"/>
      <c r="P68" s="65"/>
      <c r="Q68" s="65"/>
      <c r="R68" s="65"/>
      <c r="S68" s="65"/>
    </row>
    <row r="69" spans="1:71" s="20" customFormat="1" x14ac:dyDescent="0.55000000000000004">
      <c r="A69" s="41" t="s">
        <v>33</v>
      </c>
      <c r="B69" s="28"/>
      <c r="C69" s="51" t="str">
        <f>IF(B69&gt;0, VLOOKUP(B69,Sorted_Array,5,FALSE),"")</f>
        <v/>
      </c>
      <c r="D69" s="42"/>
      <c r="E69" s="41" t="s">
        <v>33</v>
      </c>
      <c r="F69" s="28"/>
      <c r="G69" s="51" t="str">
        <f>IF(F69&gt;0, VLOOKUP(F69,Sorted_Array,5,FALSE),"")</f>
        <v/>
      </c>
      <c r="H69" s="42"/>
      <c r="I69" s="65"/>
      <c r="J69" s="65"/>
      <c r="K69" s="65"/>
      <c r="L69" s="65"/>
      <c r="M69" s="65"/>
      <c r="N69" s="65"/>
      <c r="O69" s="65"/>
      <c r="P69" s="65"/>
      <c r="Q69" s="65"/>
      <c r="R69" s="65"/>
      <c r="S69" s="65"/>
    </row>
    <row r="70" spans="1:71" s="20" customFormat="1" x14ac:dyDescent="0.55000000000000004">
      <c r="A70" s="41" t="s">
        <v>34</v>
      </c>
      <c r="B70" s="28"/>
      <c r="C70" s="51" t="str">
        <f>IF(B70&gt;0, VLOOKUP(B70,Sorted_Array,5,FALSE),"")</f>
        <v/>
      </c>
      <c r="D70" s="42"/>
      <c r="E70" s="41" t="s">
        <v>34</v>
      </c>
      <c r="F70" s="28"/>
      <c r="G70" s="51" t="str">
        <f>IF(F70&gt;0, VLOOKUP(F70,Sorted_Array,5,FALSE),"")</f>
        <v/>
      </c>
      <c r="H70" s="42"/>
      <c r="I70" s="65"/>
      <c r="J70" s="65"/>
      <c r="K70" s="65"/>
      <c r="L70" s="65"/>
      <c r="M70" s="65"/>
      <c r="N70" s="65"/>
      <c r="O70" s="65"/>
      <c r="P70" s="65"/>
      <c r="Q70" s="65"/>
      <c r="R70" s="65"/>
      <c r="S70" s="65"/>
    </row>
    <row r="71" spans="1:71" s="20" customFormat="1" x14ac:dyDescent="0.55000000000000004">
      <c r="A71" s="34" t="s">
        <v>35</v>
      </c>
      <c r="B71" s="127"/>
      <c r="C71" s="127"/>
      <c r="D71" s="35"/>
      <c r="E71" s="34" t="s">
        <v>35</v>
      </c>
      <c r="F71" s="127"/>
      <c r="G71" s="127"/>
      <c r="H71" s="42"/>
      <c r="I71" s="65"/>
      <c r="J71" s="65"/>
      <c r="K71" s="65"/>
      <c r="L71" s="65"/>
      <c r="M71" s="65"/>
      <c r="N71" s="65"/>
      <c r="O71" s="65"/>
      <c r="P71" s="65"/>
      <c r="Q71" s="65"/>
      <c r="R71" s="65"/>
      <c r="S71" s="65"/>
    </row>
    <row r="72" spans="1:71" s="20" customFormat="1" x14ac:dyDescent="0.55000000000000004">
      <c r="A72" s="41"/>
      <c r="B72" s="42"/>
      <c r="C72" s="42"/>
      <c r="D72" s="42"/>
      <c r="E72" s="41"/>
      <c r="F72" s="42"/>
      <c r="G72" s="42"/>
      <c r="H72" s="42"/>
      <c r="I72" s="65"/>
      <c r="J72" s="65"/>
      <c r="K72" s="65"/>
      <c r="L72" s="65"/>
      <c r="M72" s="65"/>
      <c r="N72" s="65"/>
      <c r="O72" s="65"/>
      <c r="P72" s="65"/>
      <c r="Q72" s="65"/>
      <c r="R72" s="65"/>
      <c r="S72" s="65"/>
    </row>
    <row r="73" spans="1:71" s="20" customFormat="1" x14ac:dyDescent="0.55000000000000004">
      <c r="A73" s="41"/>
      <c r="B73" s="42"/>
      <c r="C73" s="42"/>
      <c r="D73" s="42"/>
      <c r="E73" s="41"/>
      <c r="F73" s="42"/>
      <c r="G73" s="42"/>
      <c r="H73" s="42"/>
      <c r="I73" s="65"/>
      <c r="J73" s="65"/>
      <c r="K73" s="65"/>
      <c r="L73" s="65"/>
      <c r="M73" s="65"/>
      <c r="N73" s="65"/>
      <c r="O73" s="65"/>
      <c r="P73" s="65"/>
      <c r="Q73" s="65"/>
      <c r="R73" s="65"/>
      <c r="S73" s="65"/>
    </row>
    <row r="74" spans="1:71" ht="26.05" customHeight="1" x14ac:dyDescent="0.55000000000000004">
      <c r="A74" s="60"/>
      <c r="B74" s="111" t="str">
        <f>IF(A74&gt;0, IF(ISNUMBER(VLOOKUP(A74,Fours,1,FALSE)), VLOOKUP(A74,Fours,2,FALSE),"**Wrong boat class or Event Number**"),"")</f>
        <v/>
      </c>
      <c r="C74" s="109" t="str">
        <f>IF(A74&gt;0,VLOOKUP(A74,Fours,4,FALSE),"")</f>
        <v/>
      </c>
      <c r="D74" s="42"/>
      <c r="E74" s="60"/>
      <c r="F74" s="111" t="str">
        <f>IF(E74&gt;0, IF(ISNUMBER(VLOOKUP(E74,Fours,1,FALSE)), VLOOKUP(E74,Fours,2,FALSE),"**Wrong boat class or Event Number**"),"")</f>
        <v/>
      </c>
      <c r="G74" s="109" t="str">
        <f>IF(E74&gt;0,VLOOKUP(E74,Fours,4,FALSE),"")</f>
        <v/>
      </c>
      <c r="H74" s="42"/>
      <c r="T74" s="65"/>
      <c r="U74" s="65"/>
      <c r="V74" s="65"/>
      <c r="W74" s="65"/>
      <c r="AX74" s="27"/>
      <c r="AY74" s="27"/>
      <c r="AZ74" s="27"/>
      <c r="BA74" s="27"/>
      <c r="BB74" s="27"/>
      <c r="BC74" s="27"/>
      <c r="BD74" s="27"/>
      <c r="BE74" s="27"/>
      <c r="BF74" s="27"/>
      <c r="BG74" s="27"/>
      <c r="BH74" s="27"/>
      <c r="BI74" s="27"/>
      <c r="BJ74" s="27"/>
      <c r="BK74" s="27"/>
      <c r="BL74" s="27"/>
      <c r="BM74" s="27"/>
      <c r="BN74" s="27"/>
      <c r="BO74" s="27"/>
      <c r="BP74" s="27"/>
      <c r="BQ74" s="27"/>
      <c r="BR74" s="27"/>
      <c r="BS74" s="27"/>
    </row>
    <row r="75" spans="1:71" s="20" customFormat="1" x14ac:dyDescent="0.55000000000000004">
      <c r="A75" s="41"/>
      <c r="B75" s="2" t="str">
        <f>IF(A74&gt;0,'Front sheet'!$E$18,"")</f>
        <v/>
      </c>
      <c r="C75" s="42"/>
      <c r="D75" s="42"/>
      <c r="E75" s="41" t="s">
        <v>31</v>
      </c>
      <c r="F75" s="2" t="str">
        <f>IF(E74&gt;0,'Front sheet'!$E$18,"")</f>
        <v/>
      </c>
      <c r="G75" s="42"/>
      <c r="H75" s="42"/>
      <c r="I75" s="65"/>
      <c r="J75" s="65"/>
      <c r="K75" s="65"/>
      <c r="L75" s="65"/>
      <c r="M75" s="65"/>
      <c r="N75" s="65"/>
      <c r="O75" s="65"/>
      <c r="P75" s="65"/>
      <c r="Q75" s="65"/>
      <c r="R75" s="65"/>
      <c r="S75" s="65"/>
    </row>
    <row r="76" spans="1:71" s="20" customFormat="1" x14ac:dyDescent="0.55000000000000004">
      <c r="A76" s="41" t="s">
        <v>32</v>
      </c>
      <c r="B76" s="28"/>
      <c r="C76" s="51" t="str">
        <f>IF(B76&gt;0, VLOOKUP(B76,Sorted_Array,5,FALSE),"")</f>
        <v/>
      </c>
      <c r="D76" s="42"/>
      <c r="E76" s="41" t="s">
        <v>32</v>
      </c>
      <c r="F76" s="28"/>
      <c r="G76" s="51" t="str">
        <f>IF(F76&gt;0, VLOOKUP(F76,Sorted_Array,5,FALSE),"")</f>
        <v/>
      </c>
      <c r="H76" s="42"/>
      <c r="I76" s="65"/>
      <c r="J76" s="65"/>
      <c r="K76" s="65"/>
      <c r="L76" s="65"/>
      <c r="M76" s="65"/>
      <c r="N76" s="65"/>
      <c r="O76" s="65"/>
      <c r="P76" s="65"/>
      <c r="Q76" s="65"/>
      <c r="R76" s="65"/>
      <c r="S76" s="65"/>
    </row>
    <row r="77" spans="1:71" s="20" customFormat="1" x14ac:dyDescent="0.55000000000000004">
      <c r="A77" s="41">
        <v>2</v>
      </c>
      <c r="B77" s="28"/>
      <c r="C77" s="51" t="str">
        <f>IF(B77&gt;0, VLOOKUP(B77,Sorted_Array,5,FALSE),"")</f>
        <v/>
      </c>
      <c r="D77" s="42"/>
      <c r="E77" s="41">
        <v>2</v>
      </c>
      <c r="F77" s="28"/>
      <c r="G77" s="51" t="str">
        <f>IF(F77&gt;0, VLOOKUP(F77,Sorted_Array,5,FALSE),"")</f>
        <v/>
      </c>
      <c r="H77" s="42"/>
      <c r="I77" s="65"/>
      <c r="J77" s="65"/>
      <c r="K77" s="65"/>
      <c r="L77" s="65"/>
      <c r="M77" s="65"/>
      <c r="N77" s="65"/>
      <c r="O77" s="65"/>
      <c r="P77" s="65"/>
      <c r="Q77" s="65"/>
      <c r="R77" s="65"/>
      <c r="S77" s="65"/>
    </row>
    <row r="78" spans="1:71" s="20" customFormat="1" x14ac:dyDescent="0.55000000000000004">
      <c r="A78" s="41">
        <v>3</v>
      </c>
      <c r="B78" s="28"/>
      <c r="C78" s="51" t="str">
        <f>IF(B78&gt;0, VLOOKUP(B78,Sorted_Array,5,FALSE),"")</f>
        <v/>
      </c>
      <c r="D78" s="42"/>
      <c r="E78" s="41">
        <v>3</v>
      </c>
      <c r="F78" s="28"/>
      <c r="G78" s="51" t="str">
        <f>IF(F78&gt;0, VLOOKUP(F78,Sorted_Array,5,FALSE),"")</f>
        <v/>
      </c>
      <c r="H78" s="42"/>
      <c r="I78" s="65"/>
      <c r="J78" s="65"/>
      <c r="K78" s="65"/>
      <c r="L78" s="65"/>
      <c r="M78" s="65"/>
      <c r="N78" s="65"/>
      <c r="O78" s="65"/>
      <c r="P78" s="65"/>
      <c r="Q78" s="65"/>
      <c r="R78" s="65"/>
      <c r="S78" s="65"/>
    </row>
    <row r="79" spans="1:71" s="20" customFormat="1" x14ac:dyDescent="0.55000000000000004">
      <c r="A79" s="41" t="s">
        <v>33</v>
      </c>
      <c r="B79" s="28"/>
      <c r="C79" s="51" t="str">
        <f>IF(B79&gt;0, VLOOKUP(B79,Sorted_Array,5,FALSE),"")</f>
        <v/>
      </c>
      <c r="D79" s="42"/>
      <c r="E79" s="41" t="s">
        <v>33</v>
      </c>
      <c r="F79" s="28"/>
      <c r="G79" s="51" t="str">
        <f>IF(F79&gt;0, VLOOKUP(F79,Sorted_Array,5,FALSE),"")</f>
        <v/>
      </c>
      <c r="H79" s="42"/>
      <c r="I79" s="65"/>
      <c r="J79" s="65"/>
      <c r="K79" s="65"/>
      <c r="L79" s="65"/>
      <c r="M79" s="65"/>
      <c r="N79" s="65"/>
      <c r="O79" s="65"/>
      <c r="P79" s="65"/>
      <c r="Q79" s="65"/>
      <c r="R79" s="65"/>
      <c r="S79" s="65"/>
    </row>
    <row r="80" spans="1:71" s="20" customFormat="1" x14ac:dyDescent="0.55000000000000004">
      <c r="A80" s="41" t="s">
        <v>34</v>
      </c>
      <c r="B80" s="28"/>
      <c r="C80" s="51" t="str">
        <f>IF(B80&gt;0, VLOOKUP(B80,Sorted_Array,5,FALSE),"")</f>
        <v/>
      </c>
      <c r="D80" s="42"/>
      <c r="E80" s="41" t="s">
        <v>34</v>
      </c>
      <c r="F80" s="28"/>
      <c r="G80" s="51" t="str">
        <f>IF(F80&gt;0, VLOOKUP(F80,Sorted_Array,5,FALSE),"")</f>
        <v/>
      </c>
      <c r="H80" s="42"/>
      <c r="I80" s="65"/>
      <c r="J80" s="65"/>
      <c r="K80" s="65"/>
      <c r="L80" s="65"/>
      <c r="M80" s="65"/>
      <c r="N80" s="65"/>
      <c r="O80" s="65"/>
      <c r="P80" s="65"/>
      <c r="Q80" s="65"/>
      <c r="R80" s="65"/>
      <c r="S80" s="65"/>
    </row>
    <row r="81" spans="1:71" s="20" customFormat="1" x14ac:dyDescent="0.55000000000000004">
      <c r="A81" s="34" t="s">
        <v>35</v>
      </c>
      <c r="B81" s="127"/>
      <c r="C81" s="127"/>
      <c r="D81" s="35"/>
      <c r="E81" s="34" t="s">
        <v>35</v>
      </c>
      <c r="F81" s="127"/>
      <c r="G81" s="127"/>
      <c r="H81" s="42"/>
      <c r="I81" s="65"/>
      <c r="J81" s="65"/>
      <c r="K81" s="65"/>
      <c r="L81" s="65"/>
      <c r="M81" s="65"/>
      <c r="N81" s="65"/>
      <c r="O81" s="65"/>
      <c r="P81" s="65"/>
      <c r="Q81" s="65"/>
      <c r="R81" s="65"/>
      <c r="S81" s="65"/>
    </row>
    <row r="82" spans="1:71" s="65" customFormat="1" x14ac:dyDescent="0.55000000000000004">
      <c r="A82" s="41"/>
      <c r="B82" s="42"/>
      <c r="C82" s="42"/>
      <c r="D82" s="42"/>
      <c r="E82" s="41"/>
      <c r="F82" s="42"/>
      <c r="G82" s="42"/>
      <c r="H82" s="42"/>
    </row>
    <row r="83" spans="1:71" s="65" customFormat="1" ht="14.4" customHeight="1" x14ac:dyDescent="0.55000000000000004">
      <c r="A83" s="41"/>
      <c r="B83" s="42"/>
      <c r="C83" s="42"/>
      <c r="D83" s="42"/>
      <c r="E83" s="41"/>
      <c r="F83" s="42"/>
      <c r="G83" s="42"/>
      <c r="H83" s="42"/>
    </row>
    <row r="84" spans="1:71" ht="26.05" customHeight="1" x14ac:dyDescent="0.55000000000000004">
      <c r="A84" s="60"/>
      <c r="B84" s="111" t="str">
        <f>IF(A84&gt;0, IF(ISNUMBER(VLOOKUP(A84,Fours,1,FALSE)), VLOOKUP(A84,Fours,2,FALSE),"**Wrong boat class or Event Number**"),"")</f>
        <v/>
      </c>
      <c r="C84" s="109" t="str">
        <f>IF(A84&gt;0,VLOOKUP(A84,Fours,4,FALSE),"")</f>
        <v/>
      </c>
      <c r="D84" s="42"/>
      <c r="E84" s="60"/>
      <c r="F84" s="111" t="str">
        <f>IF(E84&gt;0, IF(ISNUMBER(VLOOKUP(E84,Fours,1,FALSE)), VLOOKUP(E84,Fours,2,FALSE),"**Wrong boat class or Event Number**"),"")</f>
        <v/>
      </c>
      <c r="G84" s="109" t="str">
        <f>IF(E84&gt;0,VLOOKUP(E84,Fours,4,FALSE),"")</f>
        <v/>
      </c>
      <c r="H84" s="42"/>
      <c r="T84" s="65"/>
      <c r="U84" s="65"/>
      <c r="V84" s="65"/>
      <c r="W84" s="65"/>
      <c r="AX84" s="27"/>
      <c r="AY84" s="27"/>
      <c r="AZ84" s="27"/>
      <c r="BA84" s="27"/>
      <c r="BB84" s="27"/>
      <c r="BC84" s="27"/>
      <c r="BD84" s="27"/>
      <c r="BE84" s="27"/>
      <c r="BF84" s="27"/>
      <c r="BG84" s="27"/>
      <c r="BH84" s="27"/>
      <c r="BI84" s="27"/>
      <c r="BJ84" s="27"/>
      <c r="BK84" s="27"/>
      <c r="BL84" s="27"/>
      <c r="BM84" s="27"/>
      <c r="BN84" s="27"/>
      <c r="BO84" s="27"/>
      <c r="BP84" s="27"/>
      <c r="BQ84" s="27"/>
      <c r="BR84" s="27"/>
      <c r="BS84" s="27"/>
    </row>
    <row r="85" spans="1:71" s="65" customFormat="1" x14ac:dyDescent="0.55000000000000004">
      <c r="A85" s="41"/>
      <c r="B85" s="2" t="str">
        <f>IF(A84&gt;0,'Front sheet'!$E$18,"")</f>
        <v/>
      </c>
      <c r="C85" s="42"/>
      <c r="D85" s="42"/>
      <c r="E85" s="41" t="s">
        <v>31</v>
      </c>
      <c r="F85" s="2" t="str">
        <f>IF(E84&gt;0,'Front sheet'!$E$18,"")</f>
        <v/>
      </c>
      <c r="G85" s="42"/>
      <c r="H85" s="42"/>
    </row>
    <row r="86" spans="1:71" s="65" customFormat="1" x14ac:dyDescent="0.55000000000000004">
      <c r="A86" s="41" t="s">
        <v>32</v>
      </c>
      <c r="B86" s="28"/>
      <c r="C86" s="51" t="str">
        <f>IF(B86&gt;0, VLOOKUP(B86,Sorted_Array,5,FALSE),"")</f>
        <v/>
      </c>
      <c r="D86" s="42"/>
      <c r="E86" s="41" t="s">
        <v>32</v>
      </c>
      <c r="F86" s="28"/>
      <c r="G86" s="51" t="str">
        <f>IF(F86&gt;0, VLOOKUP(F86,Sorted_Array,5,FALSE),"")</f>
        <v/>
      </c>
      <c r="H86" s="42"/>
    </row>
    <row r="87" spans="1:71" s="65" customFormat="1" x14ac:dyDescent="0.55000000000000004">
      <c r="A87" s="41">
        <v>2</v>
      </c>
      <c r="B87" s="28"/>
      <c r="C87" s="51" t="str">
        <f>IF(B87&gt;0, VLOOKUP(B87,Sorted_Array,5,FALSE),"")</f>
        <v/>
      </c>
      <c r="D87" s="42"/>
      <c r="E87" s="41">
        <v>2</v>
      </c>
      <c r="F87" s="28"/>
      <c r="G87" s="51" t="str">
        <f>IF(F87&gt;0, VLOOKUP(F87,Sorted_Array,5,FALSE),"")</f>
        <v/>
      </c>
      <c r="H87" s="42"/>
    </row>
    <row r="88" spans="1:71" s="65" customFormat="1" x14ac:dyDescent="0.55000000000000004">
      <c r="A88" s="41">
        <v>3</v>
      </c>
      <c r="B88" s="28"/>
      <c r="C88" s="51" t="str">
        <f>IF(B88&gt;0, VLOOKUP(B88,Sorted_Array,5,FALSE),"")</f>
        <v/>
      </c>
      <c r="D88" s="42"/>
      <c r="E88" s="41">
        <v>3</v>
      </c>
      <c r="F88" s="28"/>
      <c r="G88" s="51" t="str">
        <f>IF(F88&gt;0, VLOOKUP(F88,Sorted_Array,5,FALSE),"")</f>
        <v/>
      </c>
      <c r="H88" s="42"/>
    </row>
    <row r="89" spans="1:71" s="65" customFormat="1" x14ac:dyDescent="0.55000000000000004">
      <c r="A89" s="41" t="s">
        <v>33</v>
      </c>
      <c r="B89" s="28"/>
      <c r="C89" s="51" t="str">
        <f>IF(B89&gt;0, VLOOKUP(B89,Sorted_Array,5,FALSE),"")</f>
        <v/>
      </c>
      <c r="D89" s="42"/>
      <c r="E89" s="41" t="s">
        <v>33</v>
      </c>
      <c r="F89" s="28"/>
      <c r="G89" s="51" t="str">
        <f>IF(F89&gt;0, VLOOKUP(F89,Sorted_Array,5,FALSE),"")</f>
        <v/>
      </c>
      <c r="H89" s="42"/>
    </row>
    <row r="90" spans="1:71" s="65" customFormat="1" x14ac:dyDescent="0.55000000000000004">
      <c r="A90" s="41" t="s">
        <v>34</v>
      </c>
      <c r="B90" s="28"/>
      <c r="C90" s="51" t="str">
        <f>IF(B90&gt;0, VLOOKUP(B90,Sorted_Array,5,FALSE),"")</f>
        <v/>
      </c>
      <c r="D90" s="42"/>
      <c r="E90" s="41" t="s">
        <v>34</v>
      </c>
      <c r="F90" s="28"/>
      <c r="G90" s="51" t="str">
        <f>IF(F90&gt;0, VLOOKUP(F90,Sorted_Array,5,FALSE),"")</f>
        <v/>
      </c>
      <c r="H90" s="42"/>
    </row>
    <row r="91" spans="1:71" s="65" customFormat="1" x14ac:dyDescent="0.55000000000000004">
      <c r="A91" s="34" t="s">
        <v>35</v>
      </c>
      <c r="B91" s="127"/>
      <c r="C91" s="127"/>
      <c r="D91" s="35"/>
      <c r="E91" s="34" t="s">
        <v>35</v>
      </c>
      <c r="F91" s="127"/>
      <c r="G91" s="127"/>
      <c r="H91" s="42"/>
    </row>
    <row r="92" spans="1:71" s="65" customFormat="1" x14ac:dyDescent="0.55000000000000004">
      <c r="A92" s="41"/>
      <c r="B92" s="42"/>
      <c r="C92" s="42"/>
      <c r="D92" s="42"/>
      <c r="E92" s="41"/>
      <c r="F92" s="42"/>
      <c r="G92" s="42"/>
      <c r="H92" s="42"/>
    </row>
    <row r="93" spans="1:71" s="65" customFormat="1" x14ac:dyDescent="0.55000000000000004">
      <c r="A93" s="41"/>
      <c r="B93" s="42"/>
      <c r="C93" s="42"/>
      <c r="D93" s="42"/>
      <c r="E93" s="41"/>
      <c r="F93" s="42"/>
      <c r="G93" s="42"/>
      <c r="H93" s="42"/>
    </row>
    <row r="94" spans="1:71" ht="26.05" customHeight="1" x14ac:dyDescent="0.55000000000000004">
      <c r="A94" s="60"/>
      <c r="B94" s="111" t="str">
        <f>IF(A94&gt;0, IF(ISNUMBER(VLOOKUP(A94,Fours,1,FALSE)), VLOOKUP(A94,Fours,2,FALSE),"**Wrong boat class or Event Number**"),"")</f>
        <v/>
      </c>
      <c r="C94" s="109" t="str">
        <f>IF(A94&gt;0,VLOOKUP(A94,Fours,4,FALSE),"")</f>
        <v/>
      </c>
      <c r="D94" s="42"/>
      <c r="E94" s="60"/>
      <c r="F94" s="111" t="str">
        <f>IF(E94&gt;0, IF(ISNUMBER(VLOOKUP(E94,Fours,1,FALSE)), VLOOKUP(E94,Fours,2,FALSE),"**Wrong boat class or Event Number**"),"")</f>
        <v/>
      </c>
      <c r="G94" s="109" t="str">
        <f>IF(E94&gt;0,VLOOKUP(E94,Fours,4,FALSE),"")</f>
        <v/>
      </c>
      <c r="H94" s="42"/>
      <c r="T94" s="65"/>
      <c r="U94" s="65"/>
      <c r="V94" s="65"/>
      <c r="W94" s="65"/>
      <c r="AX94" s="27"/>
      <c r="AY94" s="27"/>
      <c r="AZ94" s="27"/>
      <c r="BA94" s="27"/>
      <c r="BB94" s="27"/>
      <c r="BC94" s="27"/>
      <c r="BD94" s="27"/>
      <c r="BE94" s="27"/>
      <c r="BF94" s="27"/>
      <c r="BG94" s="27"/>
      <c r="BH94" s="27"/>
      <c r="BI94" s="27"/>
      <c r="BJ94" s="27"/>
      <c r="BK94" s="27"/>
      <c r="BL94" s="27"/>
      <c r="BM94" s="27"/>
      <c r="BN94" s="27"/>
      <c r="BO94" s="27"/>
      <c r="BP94" s="27"/>
      <c r="BQ94" s="27"/>
      <c r="BR94" s="27"/>
      <c r="BS94" s="27"/>
    </row>
    <row r="95" spans="1:71" s="65" customFormat="1" x14ac:dyDescent="0.55000000000000004">
      <c r="A95" s="41"/>
      <c r="B95" s="2" t="str">
        <f>IF(A94&gt;0,'Front sheet'!$E$18,"")</f>
        <v/>
      </c>
      <c r="C95" s="42"/>
      <c r="D95" s="42"/>
      <c r="E95" s="41" t="s">
        <v>31</v>
      </c>
      <c r="F95" s="2" t="str">
        <f>IF(E94&gt;0,'Front sheet'!$E$18,"")</f>
        <v/>
      </c>
      <c r="G95" s="42"/>
      <c r="H95" s="42"/>
    </row>
    <row r="96" spans="1:71" s="65" customFormat="1" x14ac:dyDescent="0.55000000000000004">
      <c r="A96" s="41" t="s">
        <v>32</v>
      </c>
      <c r="B96" s="28"/>
      <c r="C96" s="51" t="str">
        <f>IF(B96&gt;0, VLOOKUP(B96,Sorted_Array,5,FALSE),"")</f>
        <v/>
      </c>
      <c r="D96" s="42"/>
      <c r="E96" s="41" t="s">
        <v>32</v>
      </c>
      <c r="F96" s="28"/>
      <c r="G96" s="51" t="str">
        <f>IF(F96&gt;0, VLOOKUP(F96,Sorted_Array,5,FALSE),"")</f>
        <v/>
      </c>
      <c r="H96" s="42"/>
    </row>
    <row r="97" spans="1:71" s="65" customFormat="1" x14ac:dyDescent="0.55000000000000004">
      <c r="A97" s="41">
        <v>2</v>
      </c>
      <c r="B97" s="28"/>
      <c r="C97" s="51" t="str">
        <f>IF(B97&gt;0, VLOOKUP(B97,Sorted_Array,5,FALSE),"")</f>
        <v/>
      </c>
      <c r="D97" s="42"/>
      <c r="E97" s="41">
        <v>2</v>
      </c>
      <c r="F97" s="28"/>
      <c r="G97" s="51" t="str">
        <f>IF(F97&gt;0, VLOOKUP(F97,Sorted_Array,5,FALSE),"")</f>
        <v/>
      </c>
      <c r="H97" s="42"/>
    </row>
    <row r="98" spans="1:71" s="65" customFormat="1" x14ac:dyDescent="0.55000000000000004">
      <c r="A98" s="41">
        <v>3</v>
      </c>
      <c r="B98" s="28"/>
      <c r="C98" s="51" t="str">
        <f>IF(B98&gt;0, VLOOKUP(B98,Sorted_Array,5,FALSE),"")</f>
        <v/>
      </c>
      <c r="D98" s="42"/>
      <c r="E98" s="41">
        <v>3</v>
      </c>
      <c r="F98" s="28"/>
      <c r="G98" s="51" t="str">
        <f>IF(F98&gt;0, VLOOKUP(F98,Sorted_Array,5,FALSE),"")</f>
        <v/>
      </c>
      <c r="H98" s="42"/>
    </row>
    <row r="99" spans="1:71" s="65" customFormat="1" x14ac:dyDescent="0.55000000000000004">
      <c r="A99" s="41" t="s">
        <v>33</v>
      </c>
      <c r="B99" s="28"/>
      <c r="C99" s="51" t="str">
        <f>IF(B99&gt;0, VLOOKUP(B99,Sorted_Array,5,FALSE),"")</f>
        <v/>
      </c>
      <c r="D99" s="42"/>
      <c r="E99" s="41" t="s">
        <v>33</v>
      </c>
      <c r="F99" s="28"/>
      <c r="G99" s="51" t="str">
        <f>IF(F99&gt;0, VLOOKUP(F99,Sorted_Array,5,FALSE),"")</f>
        <v/>
      </c>
      <c r="H99" s="42"/>
    </row>
    <row r="100" spans="1:71" s="65" customFormat="1" x14ac:dyDescent="0.55000000000000004">
      <c r="A100" s="41" t="s">
        <v>34</v>
      </c>
      <c r="B100" s="28"/>
      <c r="C100" s="51" t="str">
        <f>IF(B100&gt;0, VLOOKUP(B100,Sorted_Array,5,FALSE),"")</f>
        <v/>
      </c>
      <c r="D100" s="42"/>
      <c r="E100" s="41" t="s">
        <v>34</v>
      </c>
      <c r="F100" s="28"/>
      <c r="G100" s="51" t="str">
        <f>IF(F100&gt;0, VLOOKUP(F100,Sorted_Array,5,FALSE),"")</f>
        <v/>
      </c>
      <c r="H100" s="42"/>
    </row>
    <row r="101" spans="1:71" s="65" customFormat="1" x14ac:dyDescent="0.55000000000000004">
      <c r="A101" s="34" t="s">
        <v>35</v>
      </c>
      <c r="B101" s="127"/>
      <c r="C101" s="127"/>
      <c r="D101" s="35"/>
      <c r="E101" s="34" t="s">
        <v>35</v>
      </c>
      <c r="F101" s="127"/>
      <c r="G101" s="127"/>
      <c r="H101" s="42"/>
    </row>
    <row r="102" spans="1:71" s="65" customFormat="1" x14ac:dyDescent="0.55000000000000004">
      <c r="A102" s="41"/>
      <c r="B102" s="42"/>
      <c r="C102" s="42"/>
      <c r="D102" s="42"/>
      <c r="E102" s="41"/>
      <c r="F102" s="42"/>
      <c r="G102" s="42"/>
      <c r="H102" s="42"/>
    </row>
    <row r="103" spans="1:71" s="65" customFormat="1" x14ac:dyDescent="0.55000000000000004">
      <c r="A103" s="41"/>
      <c r="B103" s="42"/>
      <c r="C103" s="42"/>
      <c r="D103" s="42"/>
      <c r="E103" s="41"/>
      <c r="F103" s="42"/>
      <c r="G103" s="42"/>
      <c r="H103" s="42"/>
    </row>
    <row r="104" spans="1:71" ht="26.05" customHeight="1" x14ac:dyDescent="0.55000000000000004">
      <c r="A104" s="60"/>
      <c r="B104" s="111" t="str">
        <f>IF(A104&gt;0, IF(ISNUMBER(VLOOKUP(A104,Fours,1,FALSE)), VLOOKUP(A104,Fours,2,FALSE),"**Wrong boat class or Event Number**"),"")</f>
        <v/>
      </c>
      <c r="C104" s="109" t="str">
        <f>IF(A104&gt;0,VLOOKUP(A104,Fours,4,FALSE),"")</f>
        <v/>
      </c>
      <c r="D104" s="42"/>
      <c r="E104" s="60"/>
      <c r="F104" s="111" t="str">
        <f>IF(E104&gt;0, IF(ISNUMBER(VLOOKUP(E104,Fours,1,FALSE)), VLOOKUP(E104,Fours,2,FALSE),"**Wrong boat class or Event Number**"),"")</f>
        <v/>
      </c>
      <c r="G104" s="109" t="str">
        <f>IF(E104&gt;0,VLOOKUP(E104,Fours,4,FALSE),"")</f>
        <v/>
      </c>
      <c r="H104" s="42"/>
      <c r="T104" s="65"/>
      <c r="U104" s="65"/>
      <c r="V104" s="65"/>
      <c r="W104" s="65"/>
      <c r="AX104" s="27"/>
      <c r="AY104" s="27"/>
      <c r="AZ104" s="27"/>
      <c r="BA104" s="27"/>
      <c r="BB104" s="27"/>
      <c r="BC104" s="27"/>
      <c r="BD104" s="27"/>
      <c r="BE104" s="27"/>
      <c r="BF104" s="27"/>
      <c r="BG104" s="27"/>
      <c r="BH104" s="27"/>
      <c r="BI104" s="27"/>
      <c r="BJ104" s="27"/>
      <c r="BK104" s="27"/>
      <c r="BL104" s="27"/>
      <c r="BM104" s="27"/>
      <c r="BN104" s="27"/>
      <c r="BO104" s="27"/>
      <c r="BP104" s="27"/>
      <c r="BQ104" s="27"/>
      <c r="BR104" s="27"/>
      <c r="BS104" s="27"/>
    </row>
    <row r="105" spans="1:71" s="65" customFormat="1" x14ac:dyDescent="0.55000000000000004">
      <c r="A105" s="41"/>
      <c r="B105" s="2" t="str">
        <f>IF(A104&gt;0,'Front sheet'!$E$18,"")</f>
        <v/>
      </c>
      <c r="C105" s="42"/>
      <c r="D105" s="42"/>
      <c r="E105" s="41" t="s">
        <v>31</v>
      </c>
      <c r="F105" s="2" t="str">
        <f>IF(E104&gt;0,'Front sheet'!$E$18,"")</f>
        <v/>
      </c>
      <c r="G105" s="42"/>
      <c r="H105" s="42"/>
    </row>
    <row r="106" spans="1:71" s="65" customFormat="1" x14ac:dyDescent="0.55000000000000004">
      <c r="A106" s="41" t="s">
        <v>32</v>
      </c>
      <c r="B106" s="28"/>
      <c r="C106" s="51" t="str">
        <f>IF(B106&gt;0, VLOOKUP(B106,Sorted_Array,5,FALSE),"")</f>
        <v/>
      </c>
      <c r="D106" s="42"/>
      <c r="E106" s="41" t="s">
        <v>32</v>
      </c>
      <c r="F106" s="28"/>
      <c r="G106" s="51" t="str">
        <f>IF(F106&gt;0, VLOOKUP(F106,Sorted_Array,5,FALSE),"")</f>
        <v/>
      </c>
      <c r="H106" s="42"/>
    </row>
    <row r="107" spans="1:71" s="65" customFormat="1" x14ac:dyDescent="0.55000000000000004">
      <c r="A107" s="41">
        <v>2</v>
      </c>
      <c r="B107" s="28"/>
      <c r="C107" s="51" t="str">
        <f>IF(B107&gt;0, VLOOKUP(B107,Sorted_Array,5,FALSE),"")</f>
        <v/>
      </c>
      <c r="D107" s="42"/>
      <c r="E107" s="41">
        <v>2</v>
      </c>
      <c r="F107" s="28"/>
      <c r="G107" s="51" t="str">
        <f>IF(F107&gt;0, VLOOKUP(F107,Sorted_Array,5,FALSE),"")</f>
        <v/>
      </c>
      <c r="H107" s="42"/>
    </row>
    <row r="108" spans="1:71" s="65" customFormat="1" x14ac:dyDescent="0.55000000000000004">
      <c r="A108" s="41">
        <v>3</v>
      </c>
      <c r="B108" s="28"/>
      <c r="C108" s="51" t="str">
        <f>IF(B108&gt;0, VLOOKUP(B108,Sorted_Array,5,FALSE),"")</f>
        <v/>
      </c>
      <c r="D108" s="42"/>
      <c r="E108" s="41">
        <v>3</v>
      </c>
      <c r="F108" s="28"/>
      <c r="G108" s="51" t="str">
        <f>IF(F108&gt;0, VLOOKUP(F108,Sorted_Array,5,FALSE),"")</f>
        <v/>
      </c>
      <c r="H108" s="42"/>
    </row>
    <row r="109" spans="1:71" s="65" customFormat="1" x14ac:dyDescent="0.55000000000000004">
      <c r="A109" s="41" t="s">
        <v>33</v>
      </c>
      <c r="B109" s="28"/>
      <c r="C109" s="51" t="str">
        <f>IF(B109&gt;0, VLOOKUP(B109,Sorted_Array,5,FALSE),"")</f>
        <v/>
      </c>
      <c r="D109" s="42"/>
      <c r="E109" s="41" t="s">
        <v>33</v>
      </c>
      <c r="F109" s="28"/>
      <c r="G109" s="51" t="str">
        <f>IF(F109&gt;0, VLOOKUP(F109,Sorted_Array,5,FALSE),"")</f>
        <v/>
      </c>
      <c r="H109" s="42"/>
    </row>
    <row r="110" spans="1:71" s="65" customFormat="1" x14ac:dyDescent="0.55000000000000004">
      <c r="A110" s="41" t="s">
        <v>34</v>
      </c>
      <c r="B110" s="28"/>
      <c r="C110" s="51" t="str">
        <f>IF(B110&gt;0, VLOOKUP(B110,Sorted_Array,5,FALSE),"")</f>
        <v/>
      </c>
      <c r="D110" s="42"/>
      <c r="E110" s="41" t="s">
        <v>34</v>
      </c>
      <c r="F110" s="28"/>
      <c r="G110" s="51" t="str">
        <f>IF(F110&gt;0, VLOOKUP(F110,Sorted_Array,5,FALSE),"")</f>
        <v/>
      </c>
      <c r="H110" s="42"/>
    </row>
    <row r="111" spans="1:71" s="65" customFormat="1" x14ac:dyDescent="0.55000000000000004">
      <c r="A111" s="34" t="s">
        <v>35</v>
      </c>
      <c r="B111" s="127"/>
      <c r="C111" s="127"/>
      <c r="D111" s="35"/>
      <c r="E111" s="34" t="s">
        <v>35</v>
      </c>
      <c r="F111" s="127"/>
      <c r="G111" s="127"/>
      <c r="H111" s="42"/>
    </row>
    <row r="112" spans="1:71" s="65" customFormat="1" x14ac:dyDescent="0.55000000000000004">
      <c r="A112" s="41"/>
      <c r="B112" s="42"/>
      <c r="C112" s="42"/>
      <c r="D112" s="42"/>
      <c r="E112" s="41"/>
      <c r="F112" s="42"/>
      <c r="G112" s="42"/>
      <c r="H112" s="42"/>
    </row>
    <row r="113" spans="1:71" s="65" customFormat="1" x14ac:dyDescent="0.55000000000000004">
      <c r="A113" s="41"/>
      <c r="B113" s="42"/>
      <c r="C113" s="42"/>
      <c r="D113" s="42"/>
      <c r="E113" s="41"/>
      <c r="F113" s="42"/>
      <c r="G113" s="42"/>
      <c r="H113" s="42"/>
    </row>
    <row r="114" spans="1:71" ht="26.05" customHeight="1" x14ac:dyDescent="0.55000000000000004">
      <c r="A114" s="60"/>
      <c r="B114" s="111" t="str">
        <f>IF(A114&gt;0, IF(ISNUMBER(VLOOKUP(A114,Fours,1,FALSE)), VLOOKUP(A114,Fours,2,FALSE),"**Wrong boat class or Event Number**"),"")</f>
        <v/>
      </c>
      <c r="C114" s="109" t="str">
        <f>IF(A114&gt;0,VLOOKUP(A114,Fours,4,FALSE),"")</f>
        <v/>
      </c>
      <c r="D114" s="42"/>
      <c r="E114" s="60"/>
      <c r="F114" s="111" t="str">
        <f>IF(E114&gt;0, IF(ISNUMBER(VLOOKUP(E114,Fours,1,FALSE)), VLOOKUP(E114,Fours,2,FALSE),"**Wrong boat class or Event Number**"),"")</f>
        <v/>
      </c>
      <c r="G114" s="109" t="str">
        <f>IF(E114&gt;0,VLOOKUP(E114,Fours,4,FALSE),"")</f>
        <v/>
      </c>
      <c r="H114" s="42"/>
      <c r="T114" s="65"/>
      <c r="U114" s="65"/>
      <c r="V114" s="65"/>
      <c r="W114" s="65"/>
      <c r="AX114" s="27"/>
      <c r="AY114" s="27"/>
      <c r="AZ114" s="27"/>
      <c r="BA114" s="27"/>
      <c r="BB114" s="27"/>
      <c r="BC114" s="27"/>
      <c r="BD114" s="27"/>
      <c r="BE114" s="27"/>
      <c r="BF114" s="27"/>
      <c r="BG114" s="27"/>
      <c r="BH114" s="27"/>
      <c r="BI114" s="27"/>
      <c r="BJ114" s="27"/>
      <c r="BK114" s="27"/>
      <c r="BL114" s="27"/>
      <c r="BM114" s="27"/>
      <c r="BN114" s="27"/>
      <c r="BO114" s="27"/>
      <c r="BP114" s="27"/>
      <c r="BQ114" s="27"/>
      <c r="BR114" s="27"/>
      <c r="BS114" s="27"/>
    </row>
    <row r="115" spans="1:71" s="65" customFormat="1" x14ac:dyDescent="0.55000000000000004">
      <c r="A115" s="41"/>
      <c r="B115" s="2" t="str">
        <f>IF(A114&gt;0,'Front sheet'!$E$18,"")</f>
        <v/>
      </c>
      <c r="C115" s="42"/>
      <c r="D115" s="42"/>
      <c r="E115" s="41" t="s">
        <v>31</v>
      </c>
      <c r="F115" s="2" t="str">
        <f>IF(E114&gt;0,'Front sheet'!$E$18,"")</f>
        <v/>
      </c>
      <c r="G115" s="42"/>
      <c r="H115" s="42"/>
    </row>
    <row r="116" spans="1:71" s="65" customFormat="1" x14ac:dyDescent="0.55000000000000004">
      <c r="A116" s="41" t="s">
        <v>32</v>
      </c>
      <c r="B116" s="28"/>
      <c r="C116" s="51" t="str">
        <f>IF(B116&gt;0, VLOOKUP(B116,Sorted_Array,5,FALSE),"")</f>
        <v/>
      </c>
      <c r="D116" s="42"/>
      <c r="E116" s="41" t="s">
        <v>32</v>
      </c>
      <c r="F116" s="28"/>
      <c r="G116" s="51" t="str">
        <f>IF(F116&gt;0, VLOOKUP(F116,Sorted_Array,5,FALSE),"")</f>
        <v/>
      </c>
      <c r="H116" s="42"/>
    </row>
    <row r="117" spans="1:71" s="65" customFormat="1" x14ac:dyDescent="0.55000000000000004">
      <c r="A117" s="41">
        <v>2</v>
      </c>
      <c r="B117" s="28"/>
      <c r="C117" s="51" t="str">
        <f>IF(B117&gt;0, VLOOKUP(B117,Sorted_Array,5,FALSE),"")</f>
        <v/>
      </c>
      <c r="D117" s="42"/>
      <c r="E117" s="41">
        <v>2</v>
      </c>
      <c r="F117" s="28"/>
      <c r="G117" s="51" t="str">
        <f>IF(F117&gt;0, VLOOKUP(F117,Sorted_Array,5,FALSE),"")</f>
        <v/>
      </c>
      <c r="H117" s="42"/>
    </row>
    <row r="118" spans="1:71" s="65" customFormat="1" x14ac:dyDescent="0.55000000000000004">
      <c r="A118" s="41">
        <v>3</v>
      </c>
      <c r="B118" s="28"/>
      <c r="C118" s="51" t="str">
        <f>IF(B118&gt;0, VLOOKUP(B118,Sorted_Array,5,FALSE),"")</f>
        <v/>
      </c>
      <c r="D118" s="42"/>
      <c r="E118" s="41">
        <v>3</v>
      </c>
      <c r="F118" s="28"/>
      <c r="G118" s="51" t="str">
        <f>IF(F118&gt;0, VLOOKUP(F118,Sorted_Array,5,FALSE),"")</f>
        <v/>
      </c>
      <c r="H118" s="42"/>
    </row>
    <row r="119" spans="1:71" s="65" customFormat="1" x14ac:dyDescent="0.55000000000000004">
      <c r="A119" s="41" t="s">
        <v>33</v>
      </c>
      <c r="B119" s="28"/>
      <c r="C119" s="51" t="str">
        <f>IF(B119&gt;0, VLOOKUP(B119,Sorted_Array,5,FALSE),"")</f>
        <v/>
      </c>
      <c r="D119" s="42"/>
      <c r="E119" s="41" t="s">
        <v>33</v>
      </c>
      <c r="F119" s="28"/>
      <c r="G119" s="51" t="str">
        <f>IF(F119&gt;0, VLOOKUP(F119,Sorted_Array,5,FALSE),"")</f>
        <v/>
      </c>
      <c r="H119" s="42"/>
    </row>
    <row r="120" spans="1:71" s="65" customFormat="1" x14ac:dyDescent="0.55000000000000004">
      <c r="A120" s="41" t="s">
        <v>34</v>
      </c>
      <c r="B120" s="28"/>
      <c r="C120" s="51" t="str">
        <f>IF(B120&gt;0, VLOOKUP(B120,Sorted_Array,5,FALSE),"")</f>
        <v/>
      </c>
      <c r="D120" s="42"/>
      <c r="E120" s="41" t="s">
        <v>34</v>
      </c>
      <c r="F120" s="28"/>
      <c r="G120" s="51" t="str">
        <f>IF(F120&gt;0, VLOOKUP(F120,Sorted_Array,5,FALSE),"")</f>
        <v/>
      </c>
      <c r="H120" s="42"/>
    </row>
    <row r="121" spans="1:71" s="65" customFormat="1" x14ac:dyDescent="0.55000000000000004">
      <c r="A121" s="34" t="s">
        <v>35</v>
      </c>
      <c r="B121" s="127"/>
      <c r="C121" s="127"/>
      <c r="D121" s="35"/>
      <c r="E121" s="34" t="s">
        <v>35</v>
      </c>
      <c r="F121" s="127"/>
      <c r="G121" s="127"/>
      <c r="H121" s="42"/>
    </row>
    <row r="122" spans="1:71" s="65" customFormat="1" x14ac:dyDescent="0.55000000000000004">
      <c r="A122" s="41"/>
      <c r="B122" s="42"/>
      <c r="C122" s="42"/>
      <c r="D122" s="42"/>
      <c r="E122" s="41"/>
      <c r="F122" s="42"/>
      <c r="G122" s="42"/>
      <c r="H122" s="42"/>
    </row>
    <row r="123" spans="1:71" s="65" customFormat="1" x14ac:dyDescent="0.55000000000000004">
      <c r="A123" s="41"/>
      <c r="B123" s="42"/>
      <c r="C123" s="42"/>
      <c r="D123" s="42"/>
      <c r="E123" s="41"/>
      <c r="F123" s="42"/>
      <c r="G123" s="42"/>
      <c r="H123" s="42"/>
    </row>
    <row r="124" spans="1:71" s="65" customFormat="1" x14ac:dyDescent="0.55000000000000004">
      <c r="A124" s="79"/>
      <c r="E124" s="79"/>
    </row>
    <row r="125" spans="1:71" s="65" customFormat="1" x14ac:dyDescent="0.55000000000000004">
      <c r="A125" s="79"/>
      <c r="E125" s="79"/>
    </row>
    <row r="126" spans="1:71" s="65" customFormat="1" x14ac:dyDescent="0.55000000000000004">
      <c r="A126" s="79"/>
      <c r="E126" s="79"/>
    </row>
    <row r="127" spans="1:71" s="65" customFormat="1" x14ac:dyDescent="0.55000000000000004">
      <c r="A127" s="79"/>
      <c r="E127" s="79"/>
    </row>
    <row r="128" spans="1:71" s="20" customFormat="1" x14ac:dyDescent="0.55000000000000004">
      <c r="A128" s="19"/>
      <c r="E128" s="19"/>
      <c r="H128" s="65"/>
      <c r="I128" s="65"/>
      <c r="J128" s="65"/>
      <c r="K128" s="65"/>
      <c r="L128" s="65"/>
      <c r="M128" s="65"/>
      <c r="N128" s="65"/>
      <c r="O128" s="65"/>
      <c r="P128" s="65"/>
      <c r="Q128" s="65"/>
      <c r="R128" s="65"/>
      <c r="S128" s="65"/>
    </row>
    <row r="129" spans="1:19" s="20" customFormat="1" x14ac:dyDescent="0.55000000000000004">
      <c r="A129" s="19"/>
      <c r="E129" s="19"/>
      <c r="H129" s="65"/>
      <c r="I129" s="65"/>
      <c r="J129" s="65"/>
      <c r="K129" s="65"/>
      <c r="L129" s="65"/>
      <c r="M129" s="65"/>
      <c r="N129" s="65"/>
      <c r="O129" s="65"/>
      <c r="P129" s="65"/>
      <c r="Q129" s="65"/>
      <c r="R129" s="65"/>
      <c r="S129" s="65"/>
    </row>
    <row r="130" spans="1:19" s="20" customFormat="1" x14ac:dyDescent="0.55000000000000004">
      <c r="A130" s="19"/>
      <c r="E130" s="19"/>
      <c r="H130" s="65"/>
      <c r="I130" s="65"/>
      <c r="J130" s="65"/>
      <c r="K130" s="65"/>
      <c r="L130" s="65"/>
      <c r="M130" s="65"/>
      <c r="N130" s="65"/>
      <c r="O130" s="65"/>
      <c r="P130" s="65"/>
      <c r="Q130" s="65"/>
      <c r="R130" s="65"/>
      <c r="S130" s="65"/>
    </row>
    <row r="131" spans="1:19" s="20" customFormat="1" x14ac:dyDescent="0.55000000000000004">
      <c r="A131" s="19"/>
      <c r="E131" s="19"/>
      <c r="H131" s="65"/>
      <c r="I131" s="65"/>
      <c r="J131" s="65"/>
      <c r="K131" s="65"/>
      <c r="L131" s="65"/>
      <c r="M131" s="65"/>
      <c r="N131" s="65"/>
      <c r="O131" s="65"/>
      <c r="P131" s="65"/>
      <c r="Q131" s="65"/>
      <c r="R131" s="65"/>
      <c r="S131" s="65"/>
    </row>
    <row r="132" spans="1:19" s="20" customFormat="1" x14ac:dyDescent="0.55000000000000004">
      <c r="A132" s="19"/>
      <c r="E132" s="19"/>
      <c r="H132" s="65"/>
      <c r="I132" s="65"/>
      <c r="J132" s="65"/>
      <c r="K132" s="65"/>
      <c r="L132" s="65"/>
      <c r="M132" s="65"/>
      <c r="N132" s="65"/>
      <c r="O132" s="65"/>
      <c r="P132" s="65"/>
      <c r="Q132" s="65"/>
      <c r="R132" s="65"/>
      <c r="S132" s="65"/>
    </row>
    <row r="133" spans="1:19" s="20" customFormat="1" x14ac:dyDescent="0.55000000000000004">
      <c r="A133" s="19"/>
      <c r="E133" s="19"/>
      <c r="H133" s="65"/>
      <c r="I133" s="65"/>
      <c r="J133" s="65"/>
      <c r="K133" s="65"/>
      <c r="L133" s="65"/>
      <c r="M133" s="65"/>
      <c r="N133" s="65"/>
      <c r="O133" s="65"/>
      <c r="P133" s="65"/>
      <c r="Q133" s="65"/>
      <c r="R133" s="65"/>
      <c r="S133" s="65"/>
    </row>
    <row r="134" spans="1:19" s="20" customFormat="1" x14ac:dyDescent="0.55000000000000004">
      <c r="A134" s="19"/>
      <c r="E134" s="19"/>
      <c r="H134" s="65"/>
      <c r="I134" s="65"/>
      <c r="J134" s="65"/>
      <c r="K134" s="65"/>
      <c r="L134" s="65"/>
      <c r="M134" s="65"/>
      <c r="N134" s="65"/>
      <c r="O134" s="65"/>
      <c r="P134" s="65"/>
      <c r="Q134" s="65"/>
      <c r="R134" s="65"/>
      <c r="S134" s="65"/>
    </row>
    <row r="135" spans="1:19" s="20" customFormat="1" x14ac:dyDescent="0.55000000000000004">
      <c r="A135" s="19"/>
      <c r="E135" s="19"/>
      <c r="H135" s="65"/>
      <c r="I135" s="65"/>
      <c r="J135" s="65"/>
      <c r="K135" s="65"/>
      <c r="L135" s="65"/>
      <c r="M135" s="65"/>
      <c r="N135" s="65"/>
      <c r="O135" s="65"/>
      <c r="P135" s="65"/>
      <c r="Q135" s="65"/>
      <c r="R135" s="65"/>
      <c r="S135" s="65"/>
    </row>
    <row r="136" spans="1:19" s="20" customFormat="1" x14ac:dyDescent="0.55000000000000004">
      <c r="A136" s="19"/>
      <c r="E136" s="19"/>
      <c r="H136" s="65"/>
      <c r="I136" s="65"/>
      <c r="J136" s="65"/>
      <c r="K136" s="65"/>
      <c r="L136" s="65"/>
      <c r="M136" s="65"/>
      <c r="N136" s="65"/>
      <c r="O136" s="65"/>
      <c r="P136" s="65"/>
      <c r="Q136" s="65"/>
      <c r="R136" s="65"/>
      <c r="S136" s="65"/>
    </row>
    <row r="137" spans="1:19" s="20" customFormat="1" x14ac:dyDescent="0.55000000000000004">
      <c r="A137" s="19"/>
      <c r="E137" s="19"/>
      <c r="H137" s="65"/>
      <c r="I137" s="65"/>
      <c r="J137" s="65"/>
      <c r="K137" s="65"/>
      <c r="L137" s="65"/>
      <c r="M137" s="65"/>
      <c r="N137" s="65"/>
      <c r="O137" s="65"/>
      <c r="P137" s="65"/>
      <c r="Q137" s="65"/>
      <c r="R137" s="65"/>
      <c r="S137" s="65"/>
    </row>
    <row r="138" spans="1:19" s="20" customFormat="1" x14ac:dyDescent="0.55000000000000004">
      <c r="A138" s="19"/>
      <c r="E138" s="19"/>
      <c r="H138" s="65"/>
      <c r="I138" s="65"/>
      <c r="J138" s="65"/>
      <c r="K138" s="65"/>
      <c r="L138" s="65"/>
      <c r="M138" s="65"/>
      <c r="N138" s="65"/>
      <c r="O138" s="65"/>
      <c r="P138" s="65"/>
      <c r="Q138" s="65"/>
      <c r="R138" s="65"/>
      <c r="S138" s="65"/>
    </row>
    <row r="139" spans="1:19" s="20" customFormat="1" x14ac:dyDescent="0.55000000000000004">
      <c r="A139" s="19"/>
      <c r="E139" s="19"/>
      <c r="H139" s="65"/>
      <c r="I139" s="65"/>
      <c r="J139" s="65"/>
      <c r="K139" s="65"/>
      <c r="L139" s="65"/>
      <c r="M139" s="65"/>
      <c r="N139" s="65"/>
      <c r="O139" s="65"/>
      <c r="P139" s="65"/>
      <c r="Q139" s="65"/>
      <c r="R139" s="65"/>
      <c r="S139" s="65"/>
    </row>
    <row r="140" spans="1:19" s="20" customFormat="1" x14ac:dyDescent="0.55000000000000004">
      <c r="A140" s="19"/>
      <c r="E140" s="19"/>
      <c r="H140" s="65"/>
      <c r="I140" s="65"/>
      <c r="J140" s="65"/>
      <c r="K140" s="65"/>
      <c r="L140" s="65"/>
      <c r="M140" s="65"/>
      <c r="N140" s="65"/>
      <c r="O140" s="65"/>
      <c r="P140" s="65"/>
      <c r="Q140" s="65"/>
      <c r="R140" s="65"/>
      <c r="S140" s="65"/>
    </row>
    <row r="141" spans="1:19" s="20" customFormat="1" x14ac:dyDescent="0.55000000000000004">
      <c r="A141" s="19"/>
      <c r="E141" s="19"/>
      <c r="H141" s="65"/>
      <c r="I141" s="65"/>
      <c r="J141" s="65"/>
      <c r="K141" s="65"/>
      <c r="L141" s="65"/>
      <c r="M141" s="65"/>
      <c r="N141" s="65"/>
      <c r="O141" s="65"/>
      <c r="P141" s="65"/>
      <c r="Q141" s="65"/>
      <c r="R141" s="65"/>
      <c r="S141" s="65"/>
    </row>
    <row r="142" spans="1:19" s="20" customFormat="1" x14ac:dyDescent="0.55000000000000004">
      <c r="A142" s="19"/>
      <c r="E142" s="19"/>
      <c r="H142" s="65"/>
      <c r="I142" s="65"/>
      <c r="J142" s="65"/>
      <c r="K142" s="65"/>
      <c r="L142" s="65"/>
      <c r="M142" s="65"/>
      <c r="N142" s="65"/>
      <c r="O142" s="65"/>
      <c r="P142" s="65"/>
      <c r="Q142" s="65"/>
      <c r="R142" s="65"/>
      <c r="S142" s="65"/>
    </row>
    <row r="143" spans="1:19" s="20" customFormat="1" x14ac:dyDescent="0.55000000000000004">
      <c r="A143" s="19"/>
      <c r="E143" s="19"/>
      <c r="H143" s="65"/>
      <c r="I143" s="65"/>
      <c r="J143" s="65"/>
      <c r="K143" s="65"/>
      <c r="L143" s="65"/>
      <c r="M143" s="65"/>
      <c r="N143" s="65"/>
      <c r="O143" s="65"/>
      <c r="P143" s="65"/>
      <c r="Q143" s="65"/>
      <c r="R143" s="65"/>
      <c r="S143" s="65"/>
    </row>
    <row r="144" spans="1:19" s="20" customFormat="1" x14ac:dyDescent="0.55000000000000004">
      <c r="A144" s="19"/>
      <c r="E144" s="19"/>
      <c r="H144" s="65"/>
      <c r="I144" s="65"/>
      <c r="J144" s="65"/>
      <c r="K144" s="65"/>
      <c r="L144" s="65"/>
      <c r="M144" s="65"/>
      <c r="N144" s="65"/>
      <c r="O144" s="65"/>
      <c r="P144" s="65"/>
      <c r="Q144" s="65"/>
      <c r="R144" s="65"/>
      <c r="S144" s="65"/>
    </row>
    <row r="145" spans="1:19" s="20" customFormat="1" x14ac:dyDescent="0.55000000000000004">
      <c r="A145" s="19"/>
      <c r="E145" s="19"/>
      <c r="H145" s="65"/>
      <c r="I145" s="65"/>
      <c r="J145" s="65"/>
      <c r="K145" s="65"/>
      <c r="L145" s="65"/>
      <c r="M145" s="65"/>
      <c r="N145" s="65"/>
      <c r="O145" s="65"/>
      <c r="P145" s="65"/>
      <c r="Q145" s="65"/>
      <c r="R145" s="65"/>
      <c r="S145" s="65"/>
    </row>
    <row r="146" spans="1:19" s="20" customFormat="1" x14ac:dyDescent="0.55000000000000004">
      <c r="A146" s="19"/>
      <c r="E146" s="19"/>
      <c r="H146" s="65"/>
      <c r="I146" s="65"/>
      <c r="J146" s="65"/>
      <c r="K146" s="65"/>
      <c r="L146" s="65"/>
      <c r="M146" s="65"/>
      <c r="N146" s="65"/>
      <c r="O146" s="65"/>
      <c r="P146" s="65"/>
      <c r="Q146" s="65"/>
      <c r="R146" s="65"/>
      <c r="S146" s="65"/>
    </row>
    <row r="147" spans="1:19" s="20" customFormat="1" x14ac:dyDescent="0.55000000000000004">
      <c r="A147" s="19"/>
      <c r="E147" s="19"/>
      <c r="H147" s="65"/>
      <c r="I147" s="65"/>
      <c r="J147" s="65"/>
      <c r="K147" s="65"/>
      <c r="L147" s="65"/>
      <c r="M147" s="65"/>
      <c r="N147" s="65"/>
      <c r="O147" s="65"/>
      <c r="P147" s="65"/>
      <c r="Q147" s="65"/>
      <c r="R147" s="65"/>
      <c r="S147" s="65"/>
    </row>
    <row r="148" spans="1:19" s="20" customFormat="1" x14ac:dyDescent="0.55000000000000004">
      <c r="A148" s="19"/>
      <c r="E148" s="19"/>
      <c r="H148" s="65"/>
      <c r="I148" s="65"/>
      <c r="J148" s="65"/>
      <c r="K148" s="65"/>
      <c r="L148" s="65"/>
      <c r="M148" s="65"/>
      <c r="N148" s="65"/>
      <c r="O148" s="65"/>
      <c r="P148" s="65"/>
      <c r="Q148" s="65"/>
      <c r="R148" s="65"/>
      <c r="S148" s="65"/>
    </row>
    <row r="149" spans="1:19" s="20" customFormat="1" x14ac:dyDescent="0.55000000000000004">
      <c r="A149" s="19"/>
      <c r="E149" s="19"/>
      <c r="H149" s="65"/>
      <c r="I149" s="65"/>
      <c r="J149" s="65"/>
      <c r="K149" s="65"/>
      <c r="L149" s="65"/>
      <c r="M149" s="65"/>
      <c r="N149" s="65"/>
      <c r="O149" s="65"/>
      <c r="P149" s="65"/>
      <c r="Q149" s="65"/>
      <c r="R149" s="65"/>
      <c r="S149" s="65"/>
    </row>
    <row r="150" spans="1:19" s="20" customFormat="1" x14ac:dyDescent="0.55000000000000004">
      <c r="A150" s="19"/>
      <c r="E150" s="19"/>
      <c r="H150" s="65"/>
      <c r="I150" s="65"/>
      <c r="J150" s="65"/>
      <c r="K150" s="65"/>
      <c r="L150" s="65"/>
      <c r="M150" s="65"/>
      <c r="N150" s="65"/>
      <c r="O150" s="65"/>
      <c r="P150" s="65"/>
      <c r="Q150" s="65"/>
      <c r="R150" s="65"/>
      <c r="S150" s="65"/>
    </row>
    <row r="151" spans="1:19" s="20" customFormat="1" x14ac:dyDescent="0.55000000000000004">
      <c r="A151" s="19"/>
      <c r="E151" s="19"/>
      <c r="H151" s="65"/>
      <c r="I151" s="65"/>
      <c r="J151" s="65"/>
      <c r="K151" s="65"/>
      <c r="L151" s="65"/>
      <c r="M151" s="65"/>
      <c r="N151" s="65"/>
      <c r="O151" s="65"/>
      <c r="P151" s="65"/>
      <c r="Q151" s="65"/>
      <c r="R151" s="65"/>
      <c r="S151" s="65"/>
    </row>
    <row r="152" spans="1:19" s="20" customFormat="1" x14ac:dyDescent="0.55000000000000004">
      <c r="A152" s="19"/>
      <c r="E152" s="19"/>
      <c r="H152" s="65"/>
      <c r="I152" s="65"/>
      <c r="J152" s="65"/>
      <c r="K152" s="65"/>
      <c r="L152" s="65"/>
      <c r="M152" s="65"/>
      <c r="N152" s="65"/>
      <c r="O152" s="65"/>
      <c r="P152" s="65"/>
      <c r="Q152" s="65"/>
      <c r="R152" s="65"/>
      <c r="S152" s="65"/>
    </row>
    <row r="153" spans="1:19" s="20" customFormat="1" x14ac:dyDescent="0.55000000000000004">
      <c r="A153" s="19"/>
      <c r="E153" s="19"/>
      <c r="H153" s="65"/>
      <c r="I153" s="65"/>
      <c r="J153" s="65"/>
      <c r="K153" s="65"/>
      <c r="L153" s="65"/>
      <c r="M153" s="65"/>
      <c r="N153" s="65"/>
      <c r="O153" s="65"/>
      <c r="P153" s="65"/>
      <c r="Q153" s="65"/>
      <c r="R153" s="65"/>
      <c r="S153" s="65"/>
    </row>
    <row r="154" spans="1:19" s="20" customFormat="1" x14ac:dyDescent="0.55000000000000004">
      <c r="A154" s="19"/>
      <c r="E154" s="19"/>
      <c r="H154" s="65"/>
      <c r="I154" s="65"/>
      <c r="J154" s="65"/>
      <c r="K154" s="65"/>
      <c r="L154" s="65"/>
      <c r="M154" s="65"/>
      <c r="N154" s="65"/>
      <c r="O154" s="65"/>
      <c r="P154" s="65"/>
      <c r="Q154" s="65"/>
      <c r="R154" s="65"/>
      <c r="S154" s="65"/>
    </row>
    <row r="155" spans="1:19" s="20" customFormat="1" x14ac:dyDescent="0.55000000000000004">
      <c r="A155" s="19"/>
      <c r="E155" s="19"/>
      <c r="H155" s="65"/>
      <c r="I155" s="65"/>
      <c r="J155" s="65"/>
      <c r="K155" s="65"/>
      <c r="L155" s="65"/>
      <c r="M155" s="65"/>
      <c r="N155" s="65"/>
      <c r="O155" s="65"/>
      <c r="P155" s="65"/>
      <c r="Q155" s="65"/>
      <c r="R155" s="65"/>
      <c r="S155" s="65"/>
    </row>
    <row r="156" spans="1:19" s="20" customFormat="1" x14ac:dyDescent="0.55000000000000004">
      <c r="A156" s="19"/>
      <c r="E156" s="19"/>
      <c r="H156" s="65"/>
      <c r="I156" s="65"/>
      <c r="J156" s="65"/>
      <c r="K156" s="65"/>
      <c r="L156" s="65"/>
      <c r="M156" s="65"/>
      <c r="N156" s="65"/>
      <c r="O156" s="65"/>
      <c r="P156" s="65"/>
      <c r="Q156" s="65"/>
      <c r="R156" s="65"/>
      <c r="S156" s="65"/>
    </row>
    <row r="157" spans="1:19" s="20" customFormat="1" x14ac:dyDescent="0.55000000000000004">
      <c r="A157" s="19"/>
      <c r="E157" s="19"/>
      <c r="H157" s="65"/>
      <c r="I157" s="65"/>
      <c r="J157" s="65"/>
      <c r="K157" s="65"/>
      <c r="L157" s="65"/>
      <c r="M157" s="65"/>
      <c r="N157" s="65"/>
      <c r="O157" s="65"/>
      <c r="P157" s="65"/>
      <c r="Q157" s="65"/>
      <c r="R157" s="65"/>
      <c r="S157" s="65"/>
    </row>
    <row r="158" spans="1:19" s="20" customFormat="1" x14ac:dyDescent="0.55000000000000004">
      <c r="A158" s="19"/>
      <c r="E158" s="19"/>
      <c r="H158" s="65"/>
      <c r="I158" s="65"/>
      <c r="J158" s="65"/>
      <c r="K158" s="65"/>
      <c r="L158" s="65"/>
      <c r="M158" s="65"/>
      <c r="N158" s="65"/>
      <c r="O158" s="65"/>
      <c r="P158" s="65"/>
      <c r="Q158" s="65"/>
      <c r="R158" s="65"/>
      <c r="S158" s="65"/>
    </row>
    <row r="159" spans="1:19" s="20" customFormat="1" x14ac:dyDescent="0.55000000000000004">
      <c r="A159" s="19"/>
      <c r="E159" s="19"/>
      <c r="H159" s="65"/>
      <c r="I159" s="65"/>
      <c r="J159" s="65"/>
      <c r="K159" s="65"/>
      <c r="L159" s="65"/>
      <c r="M159" s="65"/>
      <c r="N159" s="65"/>
      <c r="O159" s="65"/>
      <c r="P159" s="65"/>
      <c r="Q159" s="65"/>
      <c r="R159" s="65"/>
      <c r="S159" s="65"/>
    </row>
    <row r="160" spans="1:19" s="20" customFormat="1" x14ac:dyDescent="0.55000000000000004">
      <c r="A160" s="19"/>
      <c r="E160" s="19"/>
      <c r="H160" s="65"/>
      <c r="I160" s="65"/>
      <c r="J160" s="65"/>
      <c r="K160" s="65"/>
      <c r="L160" s="65"/>
      <c r="M160" s="65"/>
      <c r="N160" s="65"/>
      <c r="O160" s="65"/>
      <c r="P160" s="65"/>
      <c r="Q160" s="65"/>
      <c r="R160" s="65"/>
      <c r="S160" s="65"/>
    </row>
    <row r="161" spans="1:19" s="20" customFormat="1" x14ac:dyDescent="0.55000000000000004">
      <c r="A161" s="19"/>
      <c r="E161" s="19"/>
      <c r="H161" s="65"/>
      <c r="I161" s="65"/>
      <c r="J161" s="65"/>
      <c r="K161" s="65"/>
      <c r="L161" s="65"/>
      <c r="M161" s="65"/>
      <c r="N161" s="65"/>
      <c r="O161" s="65"/>
      <c r="P161" s="65"/>
      <c r="Q161" s="65"/>
      <c r="R161" s="65"/>
      <c r="S161" s="65"/>
    </row>
    <row r="162" spans="1:19" s="20" customFormat="1" x14ac:dyDescent="0.55000000000000004">
      <c r="A162" s="19"/>
      <c r="E162" s="19"/>
      <c r="H162" s="65"/>
      <c r="I162" s="65"/>
      <c r="J162" s="65"/>
      <c r="K162" s="65"/>
      <c r="L162" s="65"/>
      <c r="M162" s="65"/>
      <c r="N162" s="65"/>
      <c r="O162" s="65"/>
      <c r="P162" s="65"/>
      <c r="Q162" s="65"/>
      <c r="R162" s="65"/>
      <c r="S162" s="65"/>
    </row>
    <row r="163" spans="1:19" s="20" customFormat="1" x14ac:dyDescent="0.55000000000000004">
      <c r="A163" s="19"/>
      <c r="E163" s="19"/>
      <c r="H163" s="65"/>
      <c r="I163" s="65"/>
      <c r="J163" s="65"/>
      <c r="K163" s="65"/>
      <c r="L163" s="65"/>
      <c r="M163" s="65"/>
      <c r="N163" s="65"/>
      <c r="O163" s="65"/>
      <c r="P163" s="65"/>
      <c r="Q163" s="65"/>
      <c r="R163" s="65"/>
      <c r="S163" s="65"/>
    </row>
    <row r="164" spans="1:19" s="20" customFormat="1" x14ac:dyDescent="0.55000000000000004">
      <c r="A164" s="19"/>
      <c r="E164" s="19"/>
      <c r="H164" s="65"/>
      <c r="I164" s="65"/>
      <c r="J164" s="65"/>
      <c r="K164" s="65"/>
      <c r="L164" s="65"/>
      <c r="M164" s="65"/>
      <c r="N164" s="65"/>
      <c r="O164" s="65"/>
      <c r="P164" s="65"/>
      <c r="Q164" s="65"/>
      <c r="R164" s="65"/>
      <c r="S164" s="65"/>
    </row>
    <row r="165" spans="1:19" s="20" customFormat="1" x14ac:dyDescent="0.55000000000000004">
      <c r="A165" s="19"/>
      <c r="E165" s="19"/>
      <c r="H165" s="65"/>
      <c r="I165" s="65"/>
      <c r="J165" s="65"/>
      <c r="K165" s="65"/>
      <c r="L165" s="65"/>
      <c r="M165" s="65"/>
      <c r="N165" s="65"/>
      <c r="O165" s="65"/>
      <c r="P165" s="65"/>
      <c r="Q165" s="65"/>
      <c r="R165" s="65"/>
      <c r="S165" s="65"/>
    </row>
    <row r="166" spans="1:19" s="20" customFormat="1" x14ac:dyDescent="0.55000000000000004">
      <c r="A166" s="19"/>
      <c r="E166" s="19"/>
      <c r="H166" s="65"/>
      <c r="I166" s="65"/>
      <c r="J166" s="65"/>
      <c r="K166" s="65"/>
      <c r="L166" s="65"/>
      <c r="M166" s="65"/>
      <c r="N166" s="65"/>
      <c r="O166" s="65"/>
      <c r="P166" s="65"/>
      <c r="Q166" s="65"/>
      <c r="R166" s="65"/>
      <c r="S166" s="65"/>
    </row>
    <row r="167" spans="1:19" s="20" customFormat="1" x14ac:dyDescent="0.55000000000000004">
      <c r="A167" s="19"/>
      <c r="E167" s="19"/>
      <c r="H167" s="65"/>
      <c r="I167" s="65"/>
      <c r="J167" s="65"/>
      <c r="K167" s="65"/>
      <c r="L167" s="65"/>
      <c r="M167" s="65"/>
      <c r="N167" s="65"/>
      <c r="O167" s="65"/>
      <c r="P167" s="65"/>
      <c r="Q167" s="65"/>
      <c r="R167" s="65"/>
      <c r="S167" s="65"/>
    </row>
    <row r="168" spans="1:19" s="20" customFormat="1" x14ac:dyDescent="0.55000000000000004">
      <c r="A168" s="19"/>
      <c r="E168" s="19"/>
      <c r="H168" s="65"/>
      <c r="I168" s="65"/>
      <c r="J168" s="65"/>
      <c r="K168" s="65"/>
      <c r="L168" s="65"/>
      <c r="M168" s="65"/>
      <c r="N168" s="65"/>
      <c r="O168" s="65"/>
      <c r="P168" s="65"/>
      <c r="Q168" s="65"/>
      <c r="R168" s="65"/>
      <c r="S168" s="65"/>
    </row>
    <row r="169" spans="1:19" s="20" customFormat="1" x14ac:dyDescent="0.55000000000000004">
      <c r="A169" s="19"/>
      <c r="E169" s="19"/>
      <c r="H169" s="65"/>
      <c r="I169" s="65"/>
      <c r="J169" s="65"/>
      <c r="K169" s="65"/>
      <c r="L169" s="65"/>
      <c r="M169" s="65"/>
      <c r="N169" s="65"/>
      <c r="O169" s="65"/>
      <c r="P169" s="65"/>
      <c r="Q169" s="65"/>
      <c r="R169" s="65"/>
      <c r="S169" s="65"/>
    </row>
    <row r="170" spans="1:19" s="20" customFormat="1" x14ac:dyDescent="0.55000000000000004">
      <c r="A170" s="19"/>
      <c r="E170" s="19"/>
      <c r="H170" s="65"/>
      <c r="I170" s="65"/>
      <c r="J170" s="65"/>
      <c r="K170" s="65"/>
      <c r="L170" s="65"/>
      <c r="M170" s="65"/>
      <c r="N170" s="65"/>
      <c r="O170" s="65"/>
      <c r="P170" s="65"/>
      <c r="Q170" s="65"/>
      <c r="R170" s="65"/>
      <c r="S170" s="65"/>
    </row>
    <row r="171" spans="1:19" s="20" customFormat="1" x14ac:dyDescent="0.55000000000000004">
      <c r="A171" s="19"/>
      <c r="E171" s="19"/>
      <c r="H171" s="65"/>
      <c r="I171" s="65"/>
      <c r="J171" s="65"/>
      <c r="K171" s="65"/>
      <c r="L171" s="65"/>
      <c r="M171" s="65"/>
      <c r="N171" s="65"/>
      <c r="O171" s="65"/>
      <c r="P171" s="65"/>
      <c r="Q171" s="65"/>
      <c r="R171" s="65"/>
      <c r="S171" s="65"/>
    </row>
    <row r="172" spans="1:19" s="20" customFormat="1" x14ac:dyDescent="0.55000000000000004">
      <c r="A172" s="19"/>
      <c r="E172" s="19"/>
      <c r="H172" s="65"/>
      <c r="I172" s="65"/>
      <c r="J172" s="65"/>
      <c r="K172" s="65"/>
      <c r="L172" s="65"/>
      <c r="M172" s="65"/>
      <c r="N172" s="65"/>
      <c r="O172" s="65"/>
      <c r="P172" s="65"/>
      <c r="Q172" s="65"/>
      <c r="R172" s="65"/>
      <c r="S172" s="65"/>
    </row>
    <row r="173" spans="1:19" s="20" customFormat="1" x14ac:dyDescent="0.55000000000000004">
      <c r="A173" s="19"/>
      <c r="E173" s="19"/>
      <c r="H173" s="65"/>
      <c r="I173" s="65"/>
      <c r="J173" s="65"/>
      <c r="K173" s="65"/>
      <c r="L173" s="65"/>
      <c r="M173" s="65"/>
      <c r="N173" s="65"/>
      <c r="O173" s="65"/>
      <c r="P173" s="65"/>
      <c r="Q173" s="65"/>
      <c r="R173" s="65"/>
      <c r="S173" s="65"/>
    </row>
    <row r="174" spans="1:19" s="20" customFormat="1" x14ac:dyDescent="0.55000000000000004">
      <c r="A174" s="19"/>
      <c r="E174" s="19"/>
      <c r="H174" s="65"/>
      <c r="I174" s="65"/>
      <c r="J174" s="65"/>
      <c r="K174" s="65"/>
      <c r="L174" s="65"/>
      <c r="M174" s="65"/>
      <c r="N174" s="65"/>
      <c r="O174" s="65"/>
      <c r="P174" s="65"/>
      <c r="Q174" s="65"/>
      <c r="R174" s="65"/>
      <c r="S174" s="65"/>
    </row>
    <row r="175" spans="1:19" s="20" customFormat="1" x14ac:dyDescent="0.55000000000000004">
      <c r="A175" s="19"/>
      <c r="E175" s="19"/>
      <c r="H175" s="65"/>
      <c r="I175" s="65"/>
      <c r="J175" s="65"/>
      <c r="K175" s="65"/>
      <c r="L175" s="65"/>
      <c r="M175" s="65"/>
      <c r="N175" s="65"/>
      <c r="O175" s="65"/>
      <c r="P175" s="65"/>
      <c r="Q175" s="65"/>
      <c r="R175" s="65"/>
      <c r="S175" s="65"/>
    </row>
    <row r="176" spans="1:19" s="20" customFormat="1" x14ac:dyDescent="0.55000000000000004">
      <c r="A176" s="19"/>
      <c r="E176" s="19"/>
      <c r="H176" s="65"/>
      <c r="I176" s="65"/>
      <c r="J176" s="65"/>
      <c r="K176" s="65"/>
      <c r="L176" s="65"/>
      <c r="M176" s="65"/>
      <c r="N176" s="65"/>
      <c r="O176" s="65"/>
      <c r="P176" s="65"/>
      <c r="Q176" s="65"/>
      <c r="R176" s="65"/>
      <c r="S176" s="65"/>
    </row>
    <row r="177" spans="1:19" s="20" customFormat="1" x14ac:dyDescent="0.55000000000000004">
      <c r="A177" s="19"/>
      <c r="E177" s="19"/>
      <c r="H177" s="65"/>
      <c r="I177" s="65"/>
      <c r="J177" s="65"/>
      <c r="K177" s="65"/>
      <c r="L177" s="65"/>
      <c r="M177" s="65"/>
      <c r="N177" s="65"/>
      <c r="O177" s="65"/>
      <c r="P177" s="65"/>
      <c r="Q177" s="65"/>
      <c r="R177" s="65"/>
      <c r="S177" s="65"/>
    </row>
    <row r="178" spans="1:19" s="20" customFormat="1" x14ac:dyDescent="0.55000000000000004">
      <c r="A178" s="19"/>
      <c r="E178" s="19"/>
      <c r="H178" s="65"/>
      <c r="I178" s="65"/>
      <c r="J178" s="65"/>
      <c r="K178" s="65"/>
      <c r="L178" s="65"/>
      <c r="M178" s="65"/>
      <c r="N178" s="65"/>
      <c r="O178" s="65"/>
      <c r="P178" s="65"/>
      <c r="Q178" s="65"/>
      <c r="R178" s="65"/>
      <c r="S178" s="65"/>
    </row>
    <row r="179" spans="1:19" s="20" customFormat="1" x14ac:dyDescent="0.55000000000000004">
      <c r="A179" s="19"/>
      <c r="E179" s="19"/>
      <c r="H179" s="65"/>
      <c r="I179" s="65"/>
      <c r="J179" s="65"/>
      <c r="K179" s="65"/>
      <c r="L179" s="65"/>
      <c r="M179" s="65"/>
      <c r="N179" s="65"/>
      <c r="O179" s="65"/>
      <c r="P179" s="65"/>
      <c r="Q179" s="65"/>
      <c r="R179" s="65"/>
      <c r="S179" s="65"/>
    </row>
    <row r="180" spans="1:19" s="20" customFormat="1" x14ac:dyDescent="0.55000000000000004">
      <c r="A180" s="19"/>
      <c r="E180" s="19"/>
      <c r="H180" s="65"/>
      <c r="I180" s="65"/>
      <c r="J180" s="65"/>
      <c r="K180" s="65"/>
      <c r="L180" s="65"/>
      <c r="M180" s="65"/>
      <c r="N180" s="65"/>
      <c r="O180" s="65"/>
      <c r="P180" s="65"/>
      <c r="Q180" s="65"/>
      <c r="R180" s="65"/>
      <c r="S180" s="65"/>
    </row>
    <row r="181" spans="1:19" s="20" customFormat="1" x14ac:dyDescent="0.55000000000000004">
      <c r="A181" s="19"/>
      <c r="E181" s="19"/>
      <c r="H181" s="65"/>
      <c r="I181" s="65"/>
      <c r="J181" s="65"/>
      <c r="K181" s="65"/>
      <c r="L181" s="65"/>
      <c r="M181" s="65"/>
      <c r="N181" s="65"/>
      <c r="O181" s="65"/>
      <c r="P181" s="65"/>
      <c r="Q181" s="65"/>
      <c r="R181" s="65"/>
      <c r="S181" s="65"/>
    </row>
    <row r="182" spans="1:19" s="20" customFormat="1" x14ac:dyDescent="0.55000000000000004">
      <c r="A182" s="19"/>
      <c r="E182" s="19"/>
      <c r="H182" s="65"/>
      <c r="I182" s="65"/>
      <c r="J182" s="65"/>
      <c r="K182" s="65"/>
      <c r="L182" s="65"/>
      <c r="M182" s="65"/>
      <c r="N182" s="65"/>
      <c r="O182" s="65"/>
      <c r="P182" s="65"/>
      <c r="Q182" s="65"/>
      <c r="R182" s="65"/>
      <c r="S182" s="65"/>
    </row>
    <row r="183" spans="1:19" s="20" customFormat="1" x14ac:dyDescent="0.55000000000000004">
      <c r="A183" s="19"/>
      <c r="E183" s="19"/>
      <c r="H183" s="65"/>
      <c r="I183" s="65"/>
      <c r="J183" s="65"/>
      <c r="K183" s="65"/>
      <c r="L183" s="65"/>
      <c r="M183" s="65"/>
      <c r="N183" s="65"/>
      <c r="O183" s="65"/>
      <c r="P183" s="65"/>
      <c r="Q183" s="65"/>
      <c r="R183" s="65"/>
      <c r="S183" s="65"/>
    </row>
    <row r="184" spans="1:19" s="20" customFormat="1" x14ac:dyDescent="0.55000000000000004">
      <c r="A184" s="19"/>
      <c r="E184" s="19"/>
      <c r="H184" s="65"/>
      <c r="I184" s="65"/>
      <c r="J184" s="65"/>
      <c r="K184" s="65"/>
      <c r="L184" s="65"/>
      <c r="M184" s="65"/>
      <c r="N184" s="65"/>
      <c r="O184" s="65"/>
      <c r="P184" s="65"/>
      <c r="Q184" s="65"/>
      <c r="R184" s="65"/>
      <c r="S184" s="65"/>
    </row>
    <row r="185" spans="1:19" s="20" customFormat="1" x14ac:dyDescent="0.55000000000000004">
      <c r="A185" s="19"/>
      <c r="E185" s="19"/>
      <c r="H185" s="65"/>
      <c r="I185" s="65"/>
      <c r="J185" s="65"/>
      <c r="K185" s="65"/>
      <c r="L185" s="65"/>
      <c r="M185" s="65"/>
      <c r="N185" s="65"/>
      <c r="O185" s="65"/>
      <c r="P185" s="65"/>
      <c r="Q185" s="65"/>
      <c r="R185" s="65"/>
      <c r="S185" s="65"/>
    </row>
    <row r="186" spans="1:19" s="20" customFormat="1" x14ac:dyDescent="0.55000000000000004">
      <c r="A186" s="19"/>
      <c r="E186" s="19"/>
      <c r="H186" s="65"/>
      <c r="I186" s="65"/>
      <c r="J186" s="65"/>
      <c r="K186" s="65"/>
      <c r="L186" s="65"/>
      <c r="M186" s="65"/>
      <c r="N186" s="65"/>
      <c r="O186" s="65"/>
      <c r="P186" s="65"/>
      <c r="Q186" s="65"/>
      <c r="R186" s="65"/>
      <c r="S186" s="65"/>
    </row>
    <row r="187" spans="1:19" s="20" customFormat="1" x14ac:dyDescent="0.55000000000000004">
      <c r="A187" s="19"/>
      <c r="E187" s="19"/>
      <c r="H187" s="65"/>
      <c r="I187" s="65"/>
      <c r="J187" s="65"/>
      <c r="K187" s="65"/>
      <c r="L187" s="65"/>
      <c r="M187" s="65"/>
      <c r="N187" s="65"/>
      <c r="O187" s="65"/>
      <c r="P187" s="65"/>
      <c r="Q187" s="65"/>
      <c r="R187" s="65"/>
      <c r="S187" s="65"/>
    </row>
    <row r="188" spans="1:19" s="20" customFormat="1" x14ac:dyDescent="0.55000000000000004">
      <c r="A188" s="19"/>
      <c r="E188" s="19"/>
      <c r="H188" s="65"/>
      <c r="I188" s="65"/>
      <c r="J188" s="65"/>
      <c r="K188" s="65"/>
      <c r="L188" s="65"/>
      <c r="M188" s="65"/>
      <c r="N188" s="65"/>
      <c r="O188" s="65"/>
      <c r="P188" s="65"/>
      <c r="Q188" s="65"/>
      <c r="R188" s="65"/>
      <c r="S188" s="65"/>
    </row>
    <row r="189" spans="1:19" s="20" customFormat="1" x14ac:dyDescent="0.55000000000000004">
      <c r="A189" s="19"/>
      <c r="E189" s="19"/>
      <c r="H189" s="65"/>
      <c r="I189" s="65"/>
      <c r="J189" s="65"/>
      <c r="K189" s="65"/>
      <c r="L189" s="65"/>
      <c r="M189" s="65"/>
      <c r="N189" s="65"/>
      <c r="O189" s="65"/>
      <c r="P189" s="65"/>
      <c r="Q189" s="65"/>
      <c r="R189" s="65"/>
      <c r="S189" s="65"/>
    </row>
    <row r="190" spans="1:19" s="20" customFormat="1" x14ac:dyDescent="0.55000000000000004">
      <c r="A190" s="19"/>
      <c r="E190" s="19"/>
      <c r="H190" s="65"/>
      <c r="I190" s="65"/>
      <c r="J190" s="65"/>
      <c r="K190" s="65"/>
      <c r="L190" s="65"/>
      <c r="M190" s="65"/>
      <c r="N190" s="65"/>
      <c r="O190" s="65"/>
      <c r="P190" s="65"/>
      <c r="Q190" s="65"/>
      <c r="R190" s="65"/>
      <c r="S190" s="65"/>
    </row>
    <row r="191" spans="1:19" s="20" customFormat="1" x14ac:dyDescent="0.55000000000000004">
      <c r="A191" s="19"/>
      <c r="E191" s="19"/>
      <c r="H191" s="65"/>
      <c r="I191" s="65"/>
      <c r="J191" s="65"/>
      <c r="K191" s="65"/>
      <c r="L191" s="65"/>
      <c r="M191" s="65"/>
      <c r="N191" s="65"/>
      <c r="O191" s="65"/>
      <c r="P191" s="65"/>
      <c r="Q191" s="65"/>
      <c r="R191" s="65"/>
      <c r="S191" s="65"/>
    </row>
    <row r="192" spans="1:19" s="20" customFormat="1" x14ac:dyDescent="0.55000000000000004">
      <c r="A192" s="19"/>
      <c r="E192" s="19"/>
      <c r="H192" s="65"/>
      <c r="I192" s="65"/>
      <c r="J192" s="65"/>
      <c r="K192" s="65"/>
      <c r="L192" s="65"/>
      <c r="M192" s="65"/>
      <c r="N192" s="65"/>
      <c r="O192" s="65"/>
      <c r="P192" s="65"/>
      <c r="Q192" s="65"/>
      <c r="R192" s="65"/>
      <c r="S192" s="65"/>
    </row>
    <row r="193" spans="1:19" s="20" customFormat="1" x14ac:dyDescent="0.55000000000000004">
      <c r="A193" s="19"/>
      <c r="E193" s="19"/>
      <c r="H193" s="65"/>
      <c r="I193" s="65"/>
      <c r="J193" s="65"/>
      <c r="K193" s="65"/>
      <c r="L193" s="65"/>
      <c r="M193" s="65"/>
      <c r="N193" s="65"/>
      <c r="O193" s="65"/>
      <c r="P193" s="65"/>
      <c r="Q193" s="65"/>
      <c r="R193" s="65"/>
      <c r="S193" s="65"/>
    </row>
    <row r="194" spans="1:19" s="20" customFormat="1" x14ac:dyDescent="0.55000000000000004">
      <c r="A194" s="19"/>
      <c r="E194" s="19"/>
      <c r="H194" s="65"/>
      <c r="I194" s="65"/>
      <c r="J194" s="65"/>
      <c r="K194" s="65"/>
      <c r="L194" s="65"/>
      <c r="M194" s="65"/>
      <c r="N194" s="65"/>
      <c r="O194" s="65"/>
      <c r="P194" s="65"/>
      <c r="Q194" s="65"/>
      <c r="R194" s="65"/>
      <c r="S194" s="65"/>
    </row>
    <row r="195" spans="1:19" s="20" customFormat="1" x14ac:dyDescent="0.55000000000000004">
      <c r="A195" s="19"/>
      <c r="E195" s="19"/>
      <c r="H195" s="65"/>
      <c r="I195" s="65"/>
      <c r="J195" s="65"/>
      <c r="K195" s="65"/>
      <c r="L195" s="65"/>
      <c r="M195" s="65"/>
      <c r="N195" s="65"/>
      <c r="O195" s="65"/>
      <c r="P195" s="65"/>
      <c r="Q195" s="65"/>
      <c r="R195" s="65"/>
      <c r="S195" s="65"/>
    </row>
    <row r="196" spans="1:19" s="20" customFormat="1" x14ac:dyDescent="0.55000000000000004">
      <c r="A196" s="19"/>
      <c r="E196" s="19"/>
      <c r="H196" s="65"/>
      <c r="I196" s="65"/>
      <c r="J196" s="65"/>
      <c r="K196" s="65"/>
      <c r="L196" s="65"/>
      <c r="M196" s="65"/>
      <c r="N196" s="65"/>
      <c r="O196" s="65"/>
      <c r="P196" s="65"/>
      <c r="Q196" s="65"/>
      <c r="R196" s="65"/>
      <c r="S196" s="65"/>
    </row>
    <row r="197" spans="1:19" s="20" customFormat="1" x14ac:dyDescent="0.55000000000000004">
      <c r="A197" s="19"/>
      <c r="E197" s="19"/>
      <c r="H197" s="65"/>
      <c r="I197" s="65"/>
      <c r="J197" s="65"/>
      <c r="K197" s="65"/>
      <c r="L197" s="65"/>
      <c r="M197" s="65"/>
      <c r="N197" s="65"/>
      <c r="O197" s="65"/>
      <c r="P197" s="65"/>
      <c r="Q197" s="65"/>
      <c r="R197" s="65"/>
      <c r="S197" s="65"/>
    </row>
    <row r="198" spans="1:19" s="20" customFormat="1" x14ac:dyDescent="0.55000000000000004">
      <c r="A198" s="19"/>
      <c r="E198" s="19"/>
      <c r="H198" s="65"/>
      <c r="I198" s="65"/>
      <c r="J198" s="65"/>
      <c r="K198" s="65"/>
      <c r="L198" s="65"/>
      <c r="M198" s="65"/>
      <c r="N198" s="65"/>
      <c r="O198" s="65"/>
      <c r="P198" s="65"/>
      <c r="Q198" s="65"/>
      <c r="R198" s="65"/>
      <c r="S198" s="65"/>
    </row>
    <row r="199" spans="1:19" s="20" customFormat="1" x14ac:dyDescent="0.55000000000000004">
      <c r="A199" s="19"/>
      <c r="E199" s="19"/>
      <c r="H199" s="65"/>
      <c r="I199" s="65"/>
      <c r="J199" s="65"/>
      <c r="K199" s="65"/>
      <c r="L199" s="65"/>
      <c r="M199" s="65"/>
      <c r="N199" s="65"/>
      <c r="O199" s="65"/>
      <c r="P199" s="65"/>
      <c r="Q199" s="65"/>
      <c r="R199" s="65"/>
      <c r="S199" s="65"/>
    </row>
    <row r="200" spans="1:19" s="20" customFormat="1" x14ac:dyDescent="0.55000000000000004">
      <c r="A200" s="19"/>
      <c r="E200" s="19"/>
      <c r="H200" s="65"/>
      <c r="I200" s="65"/>
      <c r="J200" s="65"/>
      <c r="K200" s="65"/>
      <c r="L200" s="65"/>
      <c r="M200" s="65"/>
      <c r="N200" s="65"/>
      <c r="O200" s="65"/>
      <c r="P200" s="65"/>
      <c r="Q200" s="65"/>
      <c r="R200" s="65"/>
      <c r="S200" s="65"/>
    </row>
    <row r="201" spans="1:19" s="20" customFormat="1" x14ac:dyDescent="0.55000000000000004">
      <c r="A201" s="19"/>
      <c r="E201" s="19"/>
      <c r="H201" s="65"/>
      <c r="I201" s="65"/>
      <c r="J201" s="65"/>
      <c r="K201" s="65"/>
      <c r="L201" s="65"/>
      <c r="M201" s="65"/>
      <c r="N201" s="65"/>
      <c r="O201" s="65"/>
      <c r="P201" s="65"/>
      <c r="Q201" s="65"/>
      <c r="R201" s="65"/>
      <c r="S201" s="65"/>
    </row>
    <row r="202" spans="1:19" s="20" customFormat="1" x14ac:dyDescent="0.55000000000000004">
      <c r="A202" s="19"/>
      <c r="E202" s="19"/>
      <c r="H202" s="65"/>
      <c r="I202" s="65"/>
      <c r="J202" s="65"/>
      <c r="K202" s="65"/>
      <c r="L202" s="65"/>
      <c r="M202" s="65"/>
      <c r="N202" s="65"/>
      <c r="O202" s="65"/>
      <c r="P202" s="65"/>
      <c r="Q202" s="65"/>
      <c r="R202" s="65"/>
      <c r="S202" s="65"/>
    </row>
    <row r="203" spans="1:19" s="20" customFormat="1" x14ac:dyDescent="0.55000000000000004">
      <c r="A203" s="19"/>
      <c r="E203" s="19"/>
      <c r="H203" s="65"/>
      <c r="I203" s="65"/>
      <c r="J203" s="65"/>
      <c r="K203" s="65"/>
      <c r="L203" s="65"/>
      <c r="M203" s="65"/>
      <c r="N203" s="65"/>
      <c r="O203" s="65"/>
      <c r="P203" s="65"/>
      <c r="Q203" s="65"/>
      <c r="R203" s="65"/>
      <c r="S203" s="65"/>
    </row>
    <row r="204" spans="1:19" s="20" customFormat="1" x14ac:dyDescent="0.55000000000000004">
      <c r="A204" s="19"/>
      <c r="E204" s="19"/>
      <c r="H204" s="65"/>
      <c r="I204" s="65"/>
      <c r="J204" s="65"/>
      <c r="K204" s="65"/>
      <c r="L204" s="65"/>
      <c r="M204" s="65"/>
      <c r="N204" s="65"/>
      <c r="O204" s="65"/>
      <c r="P204" s="65"/>
      <c r="Q204" s="65"/>
      <c r="R204" s="65"/>
      <c r="S204" s="65"/>
    </row>
    <row r="205" spans="1:19" s="20" customFormat="1" x14ac:dyDescent="0.55000000000000004">
      <c r="A205" s="19"/>
      <c r="E205" s="19"/>
      <c r="H205" s="65"/>
      <c r="I205" s="65"/>
      <c r="J205" s="65"/>
      <c r="K205" s="65"/>
      <c r="L205" s="65"/>
      <c r="M205" s="65"/>
      <c r="N205" s="65"/>
      <c r="O205" s="65"/>
      <c r="P205" s="65"/>
      <c r="Q205" s="65"/>
      <c r="R205" s="65"/>
      <c r="S205" s="65"/>
    </row>
    <row r="206" spans="1:19" s="20" customFormat="1" x14ac:dyDescent="0.55000000000000004">
      <c r="A206" s="19"/>
      <c r="E206" s="19"/>
      <c r="H206" s="65"/>
      <c r="I206" s="65"/>
      <c r="J206" s="65"/>
      <c r="K206" s="65"/>
      <c r="L206" s="65"/>
      <c r="M206" s="65"/>
      <c r="N206" s="65"/>
      <c r="O206" s="65"/>
      <c r="P206" s="65"/>
      <c r="Q206" s="65"/>
      <c r="R206" s="65"/>
      <c r="S206" s="65"/>
    </row>
    <row r="207" spans="1:19" s="20" customFormat="1" x14ac:dyDescent="0.55000000000000004">
      <c r="A207" s="19"/>
      <c r="E207" s="19"/>
      <c r="H207" s="65"/>
      <c r="I207" s="65"/>
      <c r="J207" s="65"/>
      <c r="K207" s="65"/>
      <c r="L207" s="65"/>
      <c r="M207" s="65"/>
      <c r="N207" s="65"/>
      <c r="O207" s="65"/>
      <c r="P207" s="65"/>
      <c r="Q207" s="65"/>
      <c r="R207" s="65"/>
      <c r="S207" s="65"/>
    </row>
    <row r="208" spans="1:19" s="20" customFormat="1" x14ac:dyDescent="0.55000000000000004">
      <c r="A208" s="19"/>
      <c r="E208" s="19"/>
      <c r="H208" s="65"/>
      <c r="I208" s="65"/>
      <c r="J208" s="65"/>
      <c r="K208" s="65"/>
      <c r="L208" s="65"/>
      <c r="M208" s="65"/>
      <c r="N208" s="65"/>
      <c r="O208" s="65"/>
      <c r="P208" s="65"/>
      <c r="Q208" s="65"/>
      <c r="R208" s="65"/>
      <c r="S208" s="65"/>
    </row>
    <row r="209" spans="1:19" s="20" customFormat="1" x14ac:dyDescent="0.55000000000000004">
      <c r="A209" s="19"/>
      <c r="E209" s="19"/>
      <c r="H209" s="65"/>
      <c r="I209" s="65"/>
      <c r="J209" s="65"/>
      <c r="K209" s="65"/>
      <c r="L209" s="65"/>
      <c r="M209" s="65"/>
      <c r="N209" s="65"/>
      <c r="O209" s="65"/>
      <c r="P209" s="65"/>
      <c r="Q209" s="65"/>
      <c r="R209" s="65"/>
      <c r="S209" s="65"/>
    </row>
    <row r="210" spans="1:19" s="20" customFormat="1" x14ac:dyDescent="0.55000000000000004">
      <c r="A210" s="19"/>
      <c r="E210" s="19"/>
      <c r="H210" s="65"/>
      <c r="I210" s="65"/>
      <c r="J210" s="65"/>
      <c r="K210" s="65"/>
      <c r="L210" s="65"/>
      <c r="M210" s="65"/>
      <c r="N210" s="65"/>
      <c r="O210" s="65"/>
      <c r="P210" s="65"/>
      <c r="Q210" s="65"/>
      <c r="R210" s="65"/>
      <c r="S210" s="65"/>
    </row>
    <row r="211" spans="1:19" s="20" customFormat="1" x14ac:dyDescent="0.55000000000000004">
      <c r="A211" s="19"/>
      <c r="E211" s="19"/>
      <c r="H211" s="65"/>
      <c r="I211" s="65"/>
      <c r="J211" s="65"/>
      <c r="K211" s="65"/>
      <c r="L211" s="65"/>
      <c r="M211" s="65"/>
      <c r="N211" s="65"/>
      <c r="O211" s="65"/>
      <c r="P211" s="65"/>
      <c r="Q211" s="65"/>
      <c r="R211" s="65"/>
      <c r="S211" s="65"/>
    </row>
    <row r="212" spans="1:19" s="20" customFormat="1" x14ac:dyDescent="0.55000000000000004">
      <c r="A212" s="19"/>
      <c r="E212" s="19"/>
      <c r="H212" s="65"/>
      <c r="I212" s="65"/>
      <c r="J212" s="65"/>
      <c r="K212" s="65"/>
      <c r="L212" s="65"/>
      <c r="M212" s="65"/>
      <c r="N212" s="65"/>
      <c r="O212" s="65"/>
      <c r="P212" s="65"/>
      <c r="Q212" s="65"/>
      <c r="R212" s="65"/>
      <c r="S212" s="65"/>
    </row>
    <row r="213" spans="1:19" s="20" customFormat="1" x14ac:dyDescent="0.55000000000000004">
      <c r="A213" s="19"/>
      <c r="E213" s="19"/>
      <c r="H213" s="65"/>
      <c r="I213" s="65"/>
      <c r="J213" s="65"/>
      <c r="K213" s="65"/>
      <c r="L213" s="65"/>
      <c r="M213" s="65"/>
      <c r="N213" s="65"/>
      <c r="O213" s="65"/>
      <c r="P213" s="65"/>
      <c r="Q213" s="65"/>
      <c r="R213" s="65"/>
      <c r="S213" s="65"/>
    </row>
    <row r="214" spans="1:19" s="20" customFormat="1" x14ac:dyDescent="0.55000000000000004">
      <c r="A214" s="19"/>
      <c r="E214" s="19"/>
      <c r="H214" s="65"/>
      <c r="I214" s="65"/>
      <c r="J214" s="65"/>
      <c r="K214" s="65"/>
      <c r="L214" s="65"/>
      <c r="M214" s="65"/>
      <c r="N214" s="65"/>
      <c r="O214" s="65"/>
      <c r="P214" s="65"/>
      <c r="Q214" s="65"/>
      <c r="R214" s="65"/>
      <c r="S214" s="65"/>
    </row>
    <row r="215" spans="1:19" s="20" customFormat="1" x14ac:dyDescent="0.55000000000000004">
      <c r="A215" s="19"/>
      <c r="E215" s="19"/>
      <c r="H215" s="65"/>
      <c r="I215" s="65"/>
      <c r="J215" s="65"/>
      <c r="K215" s="65"/>
      <c r="L215" s="65"/>
      <c r="M215" s="65"/>
      <c r="N215" s="65"/>
      <c r="O215" s="65"/>
      <c r="P215" s="65"/>
      <c r="Q215" s="65"/>
      <c r="R215" s="65"/>
      <c r="S215" s="65"/>
    </row>
    <row r="216" spans="1:19" s="20" customFormat="1" x14ac:dyDescent="0.55000000000000004">
      <c r="A216" s="19"/>
      <c r="E216" s="19"/>
      <c r="H216" s="65"/>
      <c r="I216" s="65"/>
      <c r="J216" s="65"/>
      <c r="K216" s="65"/>
      <c r="L216" s="65"/>
      <c r="M216" s="65"/>
      <c r="N216" s="65"/>
      <c r="O216" s="65"/>
      <c r="P216" s="65"/>
      <c r="Q216" s="65"/>
      <c r="R216" s="65"/>
      <c r="S216" s="65"/>
    </row>
    <row r="217" spans="1:19" s="20" customFormat="1" x14ac:dyDescent="0.55000000000000004">
      <c r="A217" s="19"/>
      <c r="E217" s="19"/>
      <c r="H217" s="65"/>
      <c r="I217" s="65"/>
      <c r="J217" s="65"/>
      <c r="K217" s="65"/>
      <c r="L217" s="65"/>
      <c r="M217" s="65"/>
      <c r="N217" s="65"/>
      <c r="O217" s="65"/>
      <c r="P217" s="65"/>
      <c r="Q217" s="65"/>
      <c r="R217" s="65"/>
      <c r="S217" s="65"/>
    </row>
    <row r="218" spans="1:19" s="20" customFormat="1" x14ac:dyDescent="0.55000000000000004">
      <c r="A218" s="19"/>
      <c r="E218" s="19"/>
      <c r="H218" s="65"/>
      <c r="I218" s="65"/>
      <c r="J218" s="65"/>
      <c r="K218" s="65"/>
      <c r="L218" s="65"/>
      <c r="M218" s="65"/>
      <c r="N218" s="65"/>
      <c r="O218" s="65"/>
      <c r="P218" s="65"/>
      <c r="Q218" s="65"/>
      <c r="R218" s="65"/>
      <c r="S218" s="65"/>
    </row>
    <row r="219" spans="1:19" s="20" customFormat="1" x14ac:dyDescent="0.55000000000000004">
      <c r="A219" s="19"/>
      <c r="E219" s="19"/>
      <c r="H219" s="65"/>
      <c r="I219" s="65"/>
      <c r="J219" s="65"/>
      <c r="K219" s="65"/>
      <c r="L219" s="65"/>
      <c r="M219" s="65"/>
      <c r="N219" s="65"/>
      <c r="O219" s="65"/>
      <c r="P219" s="65"/>
      <c r="Q219" s="65"/>
      <c r="R219" s="65"/>
      <c r="S219" s="65"/>
    </row>
    <row r="220" spans="1:19" s="20" customFormat="1" x14ac:dyDescent="0.55000000000000004">
      <c r="A220" s="19"/>
      <c r="E220" s="19"/>
      <c r="H220" s="65"/>
      <c r="I220" s="65"/>
      <c r="J220" s="65"/>
      <c r="K220" s="65"/>
      <c r="L220" s="65"/>
      <c r="M220" s="65"/>
      <c r="N220" s="65"/>
      <c r="O220" s="65"/>
      <c r="P220" s="65"/>
      <c r="Q220" s="65"/>
      <c r="R220" s="65"/>
      <c r="S220" s="65"/>
    </row>
    <row r="221" spans="1:19" s="20" customFormat="1" x14ac:dyDescent="0.55000000000000004">
      <c r="A221" s="19"/>
      <c r="E221" s="19"/>
      <c r="H221" s="65"/>
      <c r="I221" s="65"/>
      <c r="J221" s="65"/>
      <c r="K221" s="65"/>
      <c r="L221" s="65"/>
      <c r="M221" s="65"/>
      <c r="N221" s="65"/>
      <c r="O221" s="65"/>
      <c r="P221" s="65"/>
      <c r="Q221" s="65"/>
      <c r="R221" s="65"/>
      <c r="S221" s="65"/>
    </row>
    <row r="222" spans="1:19" s="20" customFormat="1" x14ac:dyDescent="0.55000000000000004">
      <c r="A222" s="19"/>
      <c r="E222" s="19"/>
      <c r="H222" s="65"/>
      <c r="I222" s="65"/>
      <c r="J222" s="65"/>
      <c r="K222" s="65"/>
      <c r="L222" s="65"/>
      <c r="M222" s="65"/>
      <c r="N222" s="65"/>
      <c r="O222" s="65"/>
      <c r="P222" s="65"/>
      <c r="Q222" s="65"/>
      <c r="R222" s="65"/>
      <c r="S222" s="65"/>
    </row>
    <row r="223" spans="1:19" s="20" customFormat="1" x14ac:dyDescent="0.55000000000000004">
      <c r="A223" s="19"/>
      <c r="E223" s="19"/>
      <c r="H223" s="65"/>
      <c r="I223" s="65"/>
      <c r="J223" s="65"/>
      <c r="K223" s="65"/>
      <c r="L223" s="65"/>
      <c r="M223" s="65"/>
      <c r="N223" s="65"/>
      <c r="O223" s="65"/>
      <c r="P223" s="65"/>
      <c r="Q223" s="65"/>
      <c r="R223" s="65"/>
      <c r="S223" s="65"/>
    </row>
    <row r="224" spans="1:19" s="20" customFormat="1" x14ac:dyDescent="0.55000000000000004">
      <c r="A224" s="19"/>
      <c r="E224" s="19"/>
      <c r="H224" s="65"/>
      <c r="I224" s="65"/>
      <c r="J224" s="65"/>
      <c r="K224" s="65"/>
      <c r="L224" s="65"/>
      <c r="M224" s="65"/>
      <c r="N224" s="65"/>
      <c r="O224" s="65"/>
      <c r="P224" s="65"/>
      <c r="Q224" s="65"/>
      <c r="R224" s="65"/>
      <c r="S224" s="65"/>
    </row>
    <row r="225" spans="1:19" s="20" customFormat="1" x14ac:dyDescent="0.55000000000000004">
      <c r="A225" s="19"/>
      <c r="E225" s="19"/>
      <c r="H225" s="65"/>
      <c r="I225" s="65"/>
      <c r="J225" s="65"/>
      <c r="K225" s="65"/>
      <c r="L225" s="65"/>
      <c r="M225" s="65"/>
      <c r="N225" s="65"/>
      <c r="O225" s="65"/>
      <c r="P225" s="65"/>
      <c r="Q225" s="65"/>
      <c r="R225" s="65"/>
      <c r="S225" s="65"/>
    </row>
    <row r="226" spans="1:19" s="20" customFormat="1" x14ac:dyDescent="0.55000000000000004">
      <c r="A226" s="19"/>
      <c r="E226" s="19"/>
      <c r="H226" s="65"/>
      <c r="I226" s="65"/>
      <c r="J226" s="65"/>
      <c r="K226" s="65"/>
      <c r="L226" s="65"/>
      <c r="M226" s="65"/>
      <c r="N226" s="65"/>
      <c r="O226" s="65"/>
      <c r="P226" s="65"/>
      <c r="Q226" s="65"/>
      <c r="R226" s="65"/>
      <c r="S226" s="65"/>
    </row>
    <row r="227" spans="1:19" s="20" customFormat="1" x14ac:dyDescent="0.55000000000000004">
      <c r="A227" s="19"/>
      <c r="E227" s="19"/>
      <c r="H227" s="65"/>
      <c r="I227" s="65"/>
      <c r="J227" s="65"/>
      <c r="K227" s="65"/>
      <c r="L227" s="65"/>
      <c r="M227" s="65"/>
      <c r="N227" s="65"/>
      <c r="O227" s="65"/>
      <c r="P227" s="65"/>
      <c r="Q227" s="65"/>
      <c r="R227" s="65"/>
      <c r="S227" s="65"/>
    </row>
    <row r="228" spans="1:19" s="20" customFormat="1" x14ac:dyDescent="0.55000000000000004">
      <c r="A228" s="19"/>
      <c r="E228" s="19"/>
      <c r="H228" s="65"/>
      <c r="I228" s="65"/>
      <c r="J228" s="65"/>
      <c r="K228" s="65"/>
      <c r="L228" s="65"/>
      <c r="M228" s="65"/>
      <c r="N228" s="65"/>
      <c r="O228" s="65"/>
      <c r="P228" s="65"/>
      <c r="Q228" s="65"/>
      <c r="R228" s="65"/>
      <c r="S228" s="65"/>
    </row>
    <row r="229" spans="1:19" s="20" customFormat="1" x14ac:dyDescent="0.55000000000000004">
      <c r="A229" s="19"/>
      <c r="E229" s="19"/>
      <c r="H229" s="65"/>
      <c r="I229" s="65"/>
      <c r="J229" s="65"/>
      <c r="K229" s="65"/>
      <c r="L229" s="65"/>
      <c r="M229" s="65"/>
      <c r="N229" s="65"/>
      <c r="O229" s="65"/>
      <c r="P229" s="65"/>
      <c r="Q229" s="65"/>
      <c r="R229" s="65"/>
      <c r="S229" s="65"/>
    </row>
    <row r="230" spans="1:19" s="20" customFormat="1" x14ac:dyDescent="0.55000000000000004">
      <c r="A230" s="19"/>
      <c r="E230" s="19"/>
      <c r="H230" s="65"/>
      <c r="I230" s="65"/>
      <c r="J230" s="65"/>
      <c r="K230" s="65"/>
      <c r="L230" s="65"/>
      <c r="M230" s="65"/>
      <c r="N230" s="65"/>
      <c r="O230" s="65"/>
      <c r="P230" s="65"/>
      <c r="Q230" s="65"/>
      <c r="R230" s="65"/>
      <c r="S230" s="65"/>
    </row>
    <row r="231" spans="1:19" s="20" customFormat="1" x14ac:dyDescent="0.55000000000000004">
      <c r="A231" s="19"/>
      <c r="E231" s="19"/>
      <c r="H231" s="65"/>
      <c r="I231" s="65"/>
      <c r="J231" s="65"/>
      <c r="K231" s="65"/>
      <c r="L231" s="65"/>
      <c r="M231" s="65"/>
      <c r="N231" s="65"/>
      <c r="O231" s="65"/>
      <c r="P231" s="65"/>
      <c r="Q231" s="65"/>
      <c r="R231" s="65"/>
      <c r="S231" s="65"/>
    </row>
    <row r="232" spans="1:19" s="20" customFormat="1" x14ac:dyDescent="0.55000000000000004">
      <c r="A232" s="19"/>
      <c r="E232" s="19"/>
      <c r="H232" s="65"/>
      <c r="I232" s="65"/>
      <c r="J232" s="65"/>
      <c r="K232" s="65"/>
      <c r="L232" s="65"/>
      <c r="M232" s="65"/>
      <c r="N232" s="65"/>
      <c r="O232" s="65"/>
      <c r="P232" s="65"/>
      <c r="Q232" s="65"/>
      <c r="R232" s="65"/>
      <c r="S232" s="65"/>
    </row>
    <row r="233" spans="1:19" s="20" customFormat="1" x14ac:dyDescent="0.55000000000000004">
      <c r="A233" s="19"/>
      <c r="E233" s="19"/>
      <c r="H233" s="65"/>
      <c r="I233" s="65"/>
      <c r="J233" s="65"/>
      <c r="K233" s="65"/>
      <c r="L233" s="65"/>
      <c r="M233" s="65"/>
      <c r="N233" s="65"/>
      <c r="O233" s="65"/>
      <c r="P233" s="65"/>
      <c r="Q233" s="65"/>
      <c r="R233" s="65"/>
      <c r="S233" s="65"/>
    </row>
    <row r="234" spans="1:19" s="20" customFormat="1" x14ac:dyDescent="0.55000000000000004">
      <c r="A234" s="19"/>
      <c r="E234" s="19"/>
      <c r="H234" s="65"/>
      <c r="I234" s="65"/>
      <c r="J234" s="65"/>
      <c r="K234" s="65"/>
      <c r="L234" s="65"/>
      <c r="M234" s="65"/>
      <c r="N234" s="65"/>
      <c r="O234" s="65"/>
      <c r="P234" s="65"/>
      <c r="Q234" s="65"/>
      <c r="R234" s="65"/>
      <c r="S234" s="65"/>
    </row>
    <row r="235" spans="1:19" s="20" customFormat="1" x14ac:dyDescent="0.55000000000000004">
      <c r="A235" s="19"/>
      <c r="E235" s="19"/>
      <c r="H235" s="65"/>
      <c r="I235" s="65"/>
      <c r="J235" s="65"/>
      <c r="K235" s="65"/>
      <c r="L235" s="65"/>
      <c r="M235" s="65"/>
      <c r="N235" s="65"/>
      <c r="O235" s="65"/>
      <c r="P235" s="65"/>
      <c r="Q235" s="65"/>
      <c r="R235" s="65"/>
      <c r="S235" s="65"/>
    </row>
    <row r="236" spans="1:19" s="20" customFormat="1" x14ac:dyDescent="0.55000000000000004">
      <c r="A236" s="19"/>
      <c r="E236" s="19"/>
      <c r="H236" s="65"/>
      <c r="I236" s="65"/>
      <c r="J236" s="65"/>
      <c r="K236" s="65"/>
      <c r="L236" s="65"/>
      <c r="M236" s="65"/>
      <c r="N236" s="65"/>
      <c r="O236" s="65"/>
      <c r="P236" s="65"/>
      <c r="Q236" s="65"/>
      <c r="R236" s="65"/>
      <c r="S236" s="65"/>
    </row>
    <row r="237" spans="1:19" s="20" customFormat="1" x14ac:dyDescent="0.55000000000000004">
      <c r="A237" s="19"/>
      <c r="E237" s="19"/>
      <c r="H237" s="65"/>
      <c r="I237" s="65"/>
      <c r="J237" s="65"/>
      <c r="K237" s="65"/>
      <c r="L237" s="65"/>
      <c r="M237" s="65"/>
      <c r="N237" s="65"/>
      <c r="O237" s="65"/>
      <c r="P237" s="65"/>
      <c r="Q237" s="65"/>
      <c r="R237" s="65"/>
      <c r="S237" s="65"/>
    </row>
    <row r="238" spans="1:19" s="20" customFormat="1" x14ac:dyDescent="0.55000000000000004">
      <c r="A238" s="19"/>
      <c r="E238" s="19"/>
      <c r="H238" s="65"/>
      <c r="I238" s="65"/>
      <c r="J238" s="65"/>
      <c r="K238" s="65"/>
      <c r="L238" s="65"/>
      <c r="M238" s="65"/>
      <c r="N238" s="65"/>
      <c r="O238" s="65"/>
      <c r="P238" s="65"/>
      <c r="Q238" s="65"/>
      <c r="R238" s="65"/>
      <c r="S238" s="65"/>
    </row>
    <row r="239" spans="1:19" s="20" customFormat="1" x14ac:dyDescent="0.55000000000000004">
      <c r="A239" s="19"/>
      <c r="E239" s="19"/>
      <c r="H239" s="65"/>
      <c r="I239" s="65"/>
      <c r="J239" s="65"/>
      <c r="K239" s="65"/>
      <c r="L239" s="65"/>
      <c r="M239" s="65"/>
      <c r="N239" s="65"/>
      <c r="O239" s="65"/>
      <c r="P239" s="65"/>
      <c r="Q239" s="65"/>
      <c r="R239" s="65"/>
      <c r="S239" s="65"/>
    </row>
    <row r="240" spans="1:19" s="20" customFormat="1" x14ac:dyDescent="0.55000000000000004">
      <c r="A240" s="19"/>
      <c r="E240" s="19"/>
      <c r="H240" s="65"/>
      <c r="I240" s="65"/>
      <c r="J240" s="65"/>
      <c r="K240" s="65"/>
      <c r="L240" s="65"/>
      <c r="M240" s="65"/>
      <c r="N240" s="65"/>
      <c r="O240" s="65"/>
      <c r="P240" s="65"/>
      <c r="Q240" s="65"/>
      <c r="R240" s="65"/>
      <c r="S240" s="65"/>
    </row>
    <row r="241" spans="1:19" s="20" customFormat="1" x14ac:dyDescent="0.55000000000000004">
      <c r="A241" s="19"/>
      <c r="E241" s="19"/>
      <c r="H241" s="65"/>
      <c r="I241" s="65"/>
      <c r="J241" s="65"/>
      <c r="K241" s="65"/>
      <c r="L241" s="65"/>
      <c r="M241" s="65"/>
      <c r="N241" s="65"/>
      <c r="O241" s="65"/>
      <c r="P241" s="65"/>
      <c r="Q241" s="65"/>
      <c r="R241" s="65"/>
      <c r="S241" s="65"/>
    </row>
    <row r="242" spans="1:19" s="20" customFormat="1" x14ac:dyDescent="0.55000000000000004">
      <c r="A242" s="19"/>
      <c r="E242" s="19"/>
      <c r="H242" s="65"/>
      <c r="I242" s="65"/>
      <c r="J242" s="65"/>
      <c r="K242" s="65"/>
      <c r="L242" s="65"/>
      <c r="M242" s="65"/>
      <c r="N242" s="65"/>
      <c r="O242" s="65"/>
      <c r="P242" s="65"/>
      <c r="Q242" s="65"/>
      <c r="R242" s="65"/>
      <c r="S242" s="65"/>
    </row>
    <row r="243" spans="1:19" s="20" customFormat="1" x14ac:dyDescent="0.55000000000000004">
      <c r="A243" s="19"/>
      <c r="E243" s="19"/>
      <c r="H243" s="65"/>
      <c r="I243" s="65"/>
      <c r="J243" s="65"/>
      <c r="K243" s="65"/>
      <c r="L243" s="65"/>
      <c r="M243" s="65"/>
      <c r="N243" s="65"/>
      <c r="O243" s="65"/>
      <c r="P243" s="65"/>
      <c r="Q243" s="65"/>
      <c r="R243" s="65"/>
      <c r="S243" s="65"/>
    </row>
    <row r="244" spans="1:19" s="20" customFormat="1" x14ac:dyDescent="0.55000000000000004">
      <c r="A244" s="19"/>
      <c r="E244" s="19"/>
      <c r="H244" s="65"/>
      <c r="I244" s="65"/>
      <c r="J244" s="65"/>
      <c r="K244" s="65"/>
      <c r="L244" s="65"/>
      <c r="M244" s="65"/>
      <c r="N244" s="65"/>
      <c r="O244" s="65"/>
      <c r="P244" s="65"/>
      <c r="Q244" s="65"/>
      <c r="R244" s="65"/>
      <c r="S244" s="65"/>
    </row>
    <row r="245" spans="1:19" s="20" customFormat="1" x14ac:dyDescent="0.55000000000000004">
      <c r="A245" s="19"/>
      <c r="E245" s="19"/>
      <c r="H245" s="65"/>
      <c r="I245" s="65"/>
      <c r="J245" s="65"/>
      <c r="K245" s="65"/>
      <c r="L245" s="65"/>
      <c r="M245" s="65"/>
      <c r="N245" s="65"/>
      <c r="O245" s="65"/>
      <c r="P245" s="65"/>
      <c r="Q245" s="65"/>
      <c r="R245" s="65"/>
      <c r="S245" s="65"/>
    </row>
    <row r="246" spans="1:19" s="20" customFormat="1" x14ac:dyDescent="0.55000000000000004">
      <c r="A246" s="19"/>
      <c r="E246" s="19"/>
      <c r="H246" s="65"/>
      <c r="I246" s="65"/>
      <c r="J246" s="65"/>
      <c r="K246" s="65"/>
      <c r="L246" s="65"/>
      <c r="M246" s="65"/>
      <c r="N246" s="65"/>
      <c r="O246" s="65"/>
      <c r="P246" s="65"/>
      <c r="Q246" s="65"/>
      <c r="R246" s="65"/>
      <c r="S246" s="65"/>
    </row>
    <row r="247" spans="1:19" s="20" customFormat="1" x14ac:dyDescent="0.55000000000000004">
      <c r="A247" s="19"/>
      <c r="E247" s="19"/>
      <c r="H247" s="65"/>
      <c r="I247" s="65"/>
      <c r="J247" s="65"/>
      <c r="K247" s="65"/>
      <c r="L247" s="65"/>
      <c r="M247" s="65"/>
      <c r="N247" s="65"/>
      <c r="O247" s="65"/>
      <c r="P247" s="65"/>
      <c r="Q247" s="65"/>
      <c r="R247" s="65"/>
      <c r="S247" s="65"/>
    </row>
    <row r="248" spans="1:19" s="20" customFormat="1" x14ac:dyDescent="0.55000000000000004">
      <c r="A248" s="19"/>
      <c r="E248" s="19"/>
      <c r="H248" s="65"/>
      <c r="I248" s="65"/>
      <c r="J248" s="65"/>
      <c r="K248" s="65"/>
      <c r="L248" s="65"/>
      <c r="M248" s="65"/>
      <c r="N248" s="65"/>
      <c r="O248" s="65"/>
      <c r="P248" s="65"/>
      <c r="Q248" s="65"/>
      <c r="R248" s="65"/>
      <c r="S248" s="65"/>
    </row>
    <row r="249" spans="1:19" s="20" customFormat="1" x14ac:dyDescent="0.55000000000000004">
      <c r="A249" s="19"/>
      <c r="E249" s="19"/>
      <c r="H249" s="65"/>
      <c r="I249" s="65"/>
      <c r="J249" s="65"/>
      <c r="K249" s="65"/>
      <c r="L249" s="65"/>
      <c r="M249" s="65"/>
      <c r="N249" s="65"/>
      <c r="O249" s="65"/>
      <c r="P249" s="65"/>
      <c r="Q249" s="65"/>
      <c r="R249" s="65"/>
      <c r="S249" s="65"/>
    </row>
    <row r="250" spans="1:19" s="20" customFormat="1" x14ac:dyDescent="0.55000000000000004">
      <c r="A250" s="19"/>
      <c r="E250" s="19"/>
      <c r="H250" s="65"/>
      <c r="I250" s="65"/>
      <c r="J250" s="65"/>
      <c r="K250" s="65"/>
      <c r="L250" s="65"/>
      <c r="M250" s="65"/>
      <c r="N250" s="65"/>
      <c r="O250" s="65"/>
      <c r="P250" s="65"/>
      <c r="Q250" s="65"/>
      <c r="R250" s="65"/>
      <c r="S250" s="65"/>
    </row>
    <row r="251" spans="1:19" s="20" customFormat="1" x14ac:dyDescent="0.55000000000000004">
      <c r="A251" s="19"/>
      <c r="E251" s="19"/>
      <c r="H251" s="65"/>
      <c r="I251" s="65"/>
      <c r="J251" s="65"/>
      <c r="K251" s="65"/>
      <c r="L251" s="65"/>
      <c r="M251" s="65"/>
      <c r="N251" s="65"/>
      <c r="O251" s="65"/>
      <c r="P251" s="65"/>
      <c r="Q251" s="65"/>
      <c r="R251" s="65"/>
      <c r="S251" s="65"/>
    </row>
    <row r="252" spans="1:19" s="20" customFormat="1" x14ac:dyDescent="0.55000000000000004">
      <c r="A252" s="19"/>
      <c r="E252" s="19"/>
      <c r="H252" s="65"/>
      <c r="I252" s="65"/>
      <c r="J252" s="65"/>
      <c r="K252" s="65"/>
      <c r="L252" s="65"/>
      <c r="M252" s="65"/>
      <c r="N252" s="65"/>
      <c r="O252" s="65"/>
      <c r="P252" s="65"/>
      <c r="Q252" s="65"/>
      <c r="R252" s="65"/>
      <c r="S252" s="65"/>
    </row>
    <row r="253" spans="1:19" s="20" customFormat="1" x14ac:dyDescent="0.55000000000000004">
      <c r="A253" s="19"/>
      <c r="E253" s="19"/>
      <c r="H253" s="65"/>
      <c r="I253" s="65"/>
      <c r="J253" s="65"/>
      <c r="K253" s="65"/>
      <c r="L253" s="65"/>
      <c r="M253" s="65"/>
      <c r="N253" s="65"/>
      <c r="O253" s="65"/>
      <c r="P253" s="65"/>
      <c r="Q253" s="65"/>
      <c r="R253" s="65"/>
      <c r="S253" s="65"/>
    </row>
    <row r="254" spans="1:19" s="20" customFormat="1" x14ac:dyDescent="0.55000000000000004">
      <c r="A254" s="19"/>
      <c r="E254" s="19"/>
      <c r="H254" s="65"/>
      <c r="I254" s="65"/>
      <c r="J254" s="65"/>
      <c r="K254" s="65"/>
      <c r="L254" s="65"/>
      <c r="M254" s="65"/>
      <c r="N254" s="65"/>
      <c r="O254" s="65"/>
      <c r="P254" s="65"/>
      <c r="Q254" s="65"/>
      <c r="R254" s="65"/>
      <c r="S254" s="65"/>
    </row>
    <row r="255" spans="1:19" s="20" customFormat="1" x14ac:dyDescent="0.55000000000000004">
      <c r="A255" s="19"/>
      <c r="E255" s="19"/>
      <c r="H255" s="65"/>
      <c r="I255" s="65"/>
      <c r="J255" s="65"/>
      <c r="K255" s="65"/>
      <c r="L255" s="65"/>
      <c r="M255" s="65"/>
      <c r="N255" s="65"/>
      <c r="O255" s="65"/>
      <c r="P255" s="65"/>
      <c r="Q255" s="65"/>
      <c r="R255" s="65"/>
      <c r="S255" s="65"/>
    </row>
    <row r="256" spans="1:19" s="20" customFormat="1" x14ac:dyDescent="0.55000000000000004">
      <c r="A256" s="19"/>
      <c r="E256" s="19"/>
      <c r="H256" s="65"/>
      <c r="I256" s="65"/>
      <c r="J256" s="65"/>
      <c r="K256" s="65"/>
      <c r="L256" s="65"/>
      <c r="M256" s="65"/>
      <c r="N256" s="65"/>
      <c r="O256" s="65"/>
      <c r="P256" s="65"/>
      <c r="Q256" s="65"/>
      <c r="R256" s="65"/>
      <c r="S256" s="65"/>
    </row>
    <row r="257" spans="1:19" s="20" customFormat="1" x14ac:dyDescent="0.55000000000000004">
      <c r="A257" s="19"/>
      <c r="E257" s="19"/>
      <c r="H257" s="65"/>
      <c r="I257" s="65"/>
      <c r="J257" s="65"/>
      <c r="K257" s="65"/>
      <c r="L257" s="65"/>
      <c r="M257" s="65"/>
      <c r="N257" s="65"/>
      <c r="O257" s="65"/>
      <c r="P257" s="65"/>
      <c r="Q257" s="65"/>
      <c r="R257" s="65"/>
      <c r="S257" s="65"/>
    </row>
    <row r="258" spans="1:19" s="20" customFormat="1" x14ac:dyDescent="0.55000000000000004">
      <c r="A258" s="19"/>
      <c r="E258" s="19"/>
      <c r="H258" s="65"/>
      <c r="I258" s="65"/>
      <c r="J258" s="65"/>
      <c r="K258" s="65"/>
      <c r="L258" s="65"/>
      <c r="M258" s="65"/>
      <c r="N258" s="65"/>
      <c r="O258" s="65"/>
      <c r="P258" s="65"/>
      <c r="Q258" s="65"/>
      <c r="R258" s="65"/>
      <c r="S258" s="65"/>
    </row>
    <row r="259" spans="1:19" s="20" customFormat="1" x14ac:dyDescent="0.55000000000000004">
      <c r="A259" s="19"/>
      <c r="E259" s="19"/>
      <c r="H259" s="65"/>
      <c r="I259" s="65"/>
      <c r="J259" s="65"/>
      <c r="K259" s="65"/>
      <c r="L259" s="65"/>
      <c r="M259" s="65"/>
      <c r="N259" s="65"/>
      <c r="O259" s="65"/>
      <c r="P259" s="65"/>
      <c r="Q259" s="65"/>
      <c r="R259" s="65"/>
      <c r="S259" s="65"/>
    </row>
    <row r="260" spans="1:19" s="20" customFormat="1" x14ac:dyDescent="0.55000000000000004">
      <c r="A260" s="19"/>
      <c r="E260" s="19"/>
      <c r="H260" s="65"/>
      <c r="I260" s="65"/>
      <c r="J260" s="65"/>
      <c r="K260" s="65"/>
      <c r="L260" s="65"/>
      <c r="M260" s="65"/>
      <c r="N260" s="65"/>
      <c r="O260" s="65"/>
      <c r="P260" s="65"/>
      <c r="Q260" s="65"/>
      <c r="R260" s="65"/>
      <c r="S260" s="65"/>
    </row>
    <row r="261" spans="1:19" s="20" customFormat="1" x14ac:dyDescent="0.55000000000000004">
      <c r="A261" s="19"/>
      <c r="E261" s="19"/>
      <c r="H261" s="65"/>
      <c r="I261" s="65"/>
      <c r="J261" s="65"/>
      <c r="K261" s="65"/>
      <c r="L261" s="65"/>
      <c r="M261" s="65"/>
      <c r="N261" s="65"/>
      <c r="O261" s="65"/>
      <c r="P261" s="65"/>
      <c r="Q261" s="65"/>
      <c r="R261" s="65"/>
      <c r="S261" s="65"/>
    </row>
    <row r="262" spans="1:19" s="20" customFormat="1" x14ac:dyDescent="0.55000000000000004">
      <c r="A262" s="19"/>
      <c r="E262" s="19"/>
      <c r="H262" s="65"/>
      <c r="I262" s="65"/>
      <c r="J262" s="65"/>
      <c r="K262" s="65"/>
      <c r="L262" s="65"/>
      <c r="M262" s="65"/>
      <c r="N262" s="65"/>
      <c r="O262" s="65"/>
      <c r="P262" s="65"/>
      <c r="Q262" s="65"/>
      <c r="R262" s="65"/>
      <c r="S262" s="65"/>
    </row>
    <row r="263" spans="1:19" s="20" customFormat="1" x14ac:dyDescent="0.55000000000000004">
      <c r="A263" s="19"/>
      <c r="E263" s="19"/>
      <c r="H263" s="65"/>
      <c r="I263" s="65"/>
      <c r="J263" s="65"/>
      <c r="K263" s="65"/>
      <c r="L263" s="65"/>
      <c r="M263" s="65"/>
      <c r="N263" s="65"/>
      <c r="O263" s="65"/>
      <c r="P263" s="65"/>
      <c r="Q263" s="65"/>
      <c r="R263" s="65"/>
      <c r="S263" s="65"/>
    </row>
    <row r="264" spans="1:19" s="20" customFormat="1" x14ac:dyDescent="0.55000000000000004">
      <c r="A264" s="19"/>
      <c r="E264" s="19"/>
      <c r="H264" s="65"/>
      <c r="I264" s="65"/>
      <c r="J264" s="65"/>
      <c r="K264" s="65"/>
      <c r="L264" s="65"/>
      <c r="M264" s="65"/>
      <c r="N264" s="65"/>
      <c r="O264" s="65"/>
      <c r="P264" s="65"/>
      <c r="Q264" s="65"/>
      <c r="R264" s="65"/>
      <c r="S264" s="65"/>
    </row>
    <row r="265" spans="1:19" s="20" customFormat="1" x14ac:dyDescent="0.55000000000000004">
      <c r="A265" s="19"/>
      <c r="E265" s="19"/>
      <c r="H265" s="65"/>
      <c r="I265" s="65"/>
      <c r="J265" s="65"/>
      <c r="K265" s="65"/>
      <c r="L265" s="65"/>
      <c r="M265" s="65"/>
      <c r="N265" s="65"/>
      <c r="O265" s="65"/>
      <c r="P265" s="65"/>
      <c r="Q265" s="65"/>
      <c r="R265" s="65"/>
      <c r="S265" s="65"/>
    </row>
    <row r="266" spans="1:19" s="20" customFormat="1" x14ac:dyDescent="0.55000000000000004">
      <c r="A266" s="19"/>
      <c r="E266" s="19"/>
      <c r="H266" s="65"/>
      <c r="I266" s="65"/>
      <c r="J266" s="65"/>
      <c r="K266" s="65"/>
      <c r="L266" s="65"/>
      <c r="M266" s="65"/>
      <c r="N266" s="65"/>
      <c r="O266" s="65"/>
      <c r="P266" s="65"/>
      <c r="Q266" s="65"/>
      <c r="R266" s="65"/>
      <c r="S266" s="65"/>
    </row>
    <row r="267" spans="1:19" s="20" customFormat="1" x14ac:dyDescent="0.55000000000000004">
      <c r="A267" s="19"/>
      <c r="E267" s="19"/>
      <c r="H267" s="65"/>
      <c r="I267" s="65"/>
      <c r="J267" s="65"/>
      <c r="K267" s="65"/>
      <c r="L267" s="65"/>
      <c r="M267" s="65"/>
      <c r="N267" s="65"/>
      <c r="O267" s="65"/>
      <c r="P267" s="65"/>
      <c r="Q267" s="65"/>
      <c r="R267" s="65"/>
      <c r="S267" s="65"/>
    </row>
    <row r="268" spans="1:19" s="20" customFormat="1" x14ac:dyDescent="0.55000000000000004">
      <c r="A268" s="19"/>
      <c r="E268" s="19"/>
      <c r="H268" s="65"/>
      <c r="I268" s="65"/>
      <c r="J268" s="65"/>
      <c r="K268" s="65"/>
      <c r="L268" s="65"/>
      <c r="M268" s="65"/>
      <c r="N268" s="65"/>
      <c r="O268" s="65"/>
      <c r="P268" s="65"/>
      <c r="Q268" s="65"/>
      <c r="R268" s="65"/>
      <c r="S268" s="65"/>
    </row>
    <row r="269" spans="1:19" s="20" customFormat="1" x14ac:dyDescent="0.55000000000000004">
      <c r="A269" s="19"/>
      <c r="E269" s="19"/>
      <c r="H269" s="65"/>
      <c r="I269" s="65"/>
      <c r="J269" s="65"/>
      <c r="K269" s="65"/>
      <c r="L269" s="65"/>
      <c r="M269" s="65"/>
      <c r="N269" s="65"/>
      <c r="O269" s="65"/>
      <c r="P269" s="65"/>
      <c r="Q269" s="65"/>
      <c r="R269" s="65"/>
      <c r="S269" s="65"/>
    </row>
    <row r="270" spans="1:19" s="20" customFormat="1" x14ac:dyDescent="0.55000000000000004">
      <c r="A270" s="19"/>
      <c r="E270" s="19"/>
      <c r="H270" s="65"/>
      <c r="I270" s="65"/>
      <c r="J270" s="65"/>
      <c r="K270" s="65"/>
      <c r="L270" s="65"/>
      <c r="M270" s="65"/>
      <c r="N270" s="65"/>
      <c r="O270" s="65"/>
      <c r="P270" s="65"/>
      <c r="Q270" s="65"/>
      <c r="R270" s="65"/>
      <c r="S270" s="65"/>
    </row>
    <row r="271" spans="1:19" s="20" customFormat="1" x14ac:dyDescent="0.55000000000000004">
      <c r="A271" s="19"/>
      <c r="E271" s="19"/>
      <c r="H271" s="65"/>
      <c r="I271" s="65"/>
      <c r="J271" s="65"/>
      <c r="K271" s="65"/>
      <c r="L271" s="65"/>
      <c r="M271" s="65"/>
      <c r="N271" s="65"/>
      <c r="O271" s="65"/>
      <c r="P271" s="65"/>
      <c r="Q271" s="65"/>
      <c r="R271" s="65"/>
      <c r="S271" s="65"/>
    </row>
    <row r="272" spans="1:19" s="20" customFormat="1" x14ac:dyDescent="0.55000000000000004">
      <c r="A272" s="19"/>
      <c r="E272" s="19"/>
      <c r="H272" s="65"/>
      <c r="I272" s="65"/>
      <c r="J272" s="65"/>
      <c r="K272" s="65"/>
      <c r="L272" s="65"/>
      <c r="M272" s="65"/>
      <c r="N272" s="65"/>
      <c r="O272" s="65"/>
      <c r="P272" s="65"/>
      <c r="Q272" s="65"/>
      <c r="R272" s="65"/>
      <c r="S272" s="65"/>
    </row>
    <row r="273" spans="1:19" s="20" customFormat="1" x14ac:dyDescent="0.55000000000000004">
      <c r="A273" s="19"/>
      <c r="E273" s="19"/>
      <c r="H273" s="65"/>
      <c r="I273" s="65"/>
      <c r="J273" s="65"/>
      <c r="K273" s="65"/>
      <c r="L273" s="65"/>
      <c r="M273" s="65"/>
      <c r="N273" s="65"/>
      <c r="O273" s="65"/>
      <c r="P273" s="65"/>
      <c r="Q273" s="65"/>
      <c r="R273" s="65"/>
      <c r="S273" s="65"/>
    </row>
    <row r="274" spans="1:19" s="20" customFormat="1" x14ac:dyDescent="0.55000000000000004">
      <c r="A274" s="19"/>
      <c r="E274" s="19"/>
      <c r="H274" s="65"/>
      <c r="I274" s="65"/>
      <c r="J274" s="65"/>
      <c r="K274" s="65"/>
      <c r="L274" s="65"/>
      <c r="M274" s="65"/>
      <c r="N274" s="65"/>
      <c r="O274" s="65"/>
      <c r="P274" s="65"/>
      <c r="Q274" s="65"/>
      <c r="R274" s="65"/>
      <c r="S274" s="65"/>
    </row>
    <row r="275" spans="1:19" s="20" customFormat="1" x14ac:dyDescent="0.55000000000000004">
      <c r="A275" s="19"/>
      <c r="E275" s="19"/>
      <c r="H275" s="65"/>
      <c r="I275" s="65"/>
      <c r="J275" s="65"/>
      <c r="K275" s="65"/>
      <c r="L275" s="65"/>
      <c r="M275" s="65"/>
      <c r="N275" s="65"/>
      <c r="O275" s="65"/>
      <c r="P275" s="65"/>
      <c r="Q275" s="65"/>
      <c r="R275" s="65"/>
      <c r="S275" s="65"/>
    </row>
    <row r="276" spans="1:19" s="20" customFormat="1" x14ac:dyDescent="0.55000000000000004">
      <c r="A276" s="19"/>
      <c r="E276" s="19"/>
      <c r="H276" s="65"/>
      <c r="I276" s="65"/>
      <c r="J276" s="65"/>
      <c r="K276" s="65"/>
      <c r="L276" s="65"/>
      <c r="M276" s="65"/>
      <c r="N276" s="65"/>
      <c r="O276" s="65"/>
      <c r="P276" s="65"/>
      <c r="Q276" s="65"/>
      <c r="R276" s="65"/>
      <c r="S276" s="65"/>
    </row>
    <row r="277" spans="1:19" s="20" customFormat="1" x14ac:dyDescent="0.55000000000000004">
      <c r="A277" s="19"/>
      <c r="E277" s="19"/>
      <c r="H277" s="65"/>
      <c r="I277" s="65"/>
      <c r="J277" s="65"/>
      <c r="K277" s="65"/>
      <c r="L277" s="65"/>
      <c r="M277" s="65"/>
      <c r="N277" s="65"/>
      <c r="O277" s="65"/>
      <c r="P277" s="65"/>
      <c r="Q277" s="65"/>
      <c r="R277" s="65"/>
      <c r="S277" s="65"/>
    </row>
    <row r="278" spans="1:19" s="20" customFormat="1" x14ac:dyDescent="0.55000000000000004">
      <c r="A278" s="19"/>
      <c r="E278" s="19"/>
      <c r="H278" s="65"/>
      <c r="I278" s="65"/>
      <c r="J278" s="65"/>
      <c r="K278" s="65"/>
      <c r="L278" s="65"/>
      <c r="M278" s="65"/>
      <c r="N278" s="65"/>
      <c r="O278" s="65"/>
      <c r="P278" s="65"/>
      <c r="Q278" s="65"/>
      <c r="R278" s="65"/>
      <c r="S278" s="65"/>
    </row>
    <row r="279" spans="1:19" s="20" customFormat="1" x14ac:dyDescent="0.55000000000000004">
      <c r="A279" s="19"/>
      <c r="E279" s="19"/>
      <c r="H279" s="65"/>
      <c r="I279" s="65"/>
      <c r="J279" s="65"/>
      <c r="K279" s="65"/>
      <c r="L279" s="65"/>
      <c r="M279" s="65"/>
      <c r="N279" s="65"/>
      <c r="O279" s="65"/>
      <c r="P279" s="65"/>
      <c r="Q279" s="65"/>
      <c r="R279" s="65"/>
      <c r="S279" s="65"/>
    </row>
    <row r="280" spans="1:19" s="20" customFormat="1" x14ac:dyDescent="0.55000000000000004">
      <c r="A280" s="19"/>
      <c r="E280" s="19"/>
      <c r="H280" s="65"/>
      <c r="I280" s="65"/>
      <c r="J280" s="65"/>
      <c r="K280" s="65"/>
      <c r="L280" s="65"/>
      <c r="M280" s="65"/>
      <c r="N280" s="65"/>
      <c r="O280" s="65"/>
      <c r="P280" s="65"/>
      <c r="Q280" s="65"/>
      <c r="R280" s="65"/>
      <c r="S280" s="65"/>
    </row>
    <row r="281" spans="1:19" s="20" customFormat="1" x14ac:dyDescent="0.55000000000000004">
      <c r="A281" s="19"/>
      <c r="E281" s="19"/>
      <c r="H281" s="65"/>
      <c r="I281" s="65"/>
      <c r="J281" s="65"/>
      <c r="K281" s="65"/>
      <c r="L281" s="65"/>
      <c r="M281" s="65"/>
      <c r="N281" s="65"/>
      <c r="O281" s="65"/>
      <c r="P281" s="65"/>
      <c r="Q281" s="65"/>
      <c r="R281" s="65"/>
      <c r="S281" s="65"/>
    </row>
    <row r="282" spans="1:19" s="20" customFormat="1" x14ac:dyDescent="0.55000000000000004">
      <c r="A282" s="19"/>
      <c r="E282" s="19"/>
      <c r="H282" s="65"/>
      <c r="I282" s="65"/>
      <c r="J282" s="65"/>
      <c r="K282" s="65"/>
      <c r="L282" s="65"/>
      <c r="M282" s="65"/>
      <c r="N282" s="65"/>
      <c r="O282" s="65"/>
      <c r="P282" s="65"/>
      <c r="Q282" s="65"/>
      <c r="R282" s="65"/>
      <c r="S282" s="65"/>
    </row>
    <row r="283" spans="1:19" s="20" customFormat="1" x14ac:dyDescent="0.55000000000000004">
      <c r="A283" s="19"/>
      <c r="E283" s="19"/>
      <c r="H283" s="65"/>
      <c r="I283" s="65"/>
      <c r="J283" s="65"/>
      <c r="K283" s="65"/>
      <c r="L283" s="65"/>
      <c r="M283" s="65"/>
      <c r="N283" s="65"/>
      <c r="O283" s="65"/>
      <c r="P283" s="65"/>
      <c r="Q283" s="65"/>
      <c r="R283" s="65"/>
      <c r="S283" s="65"/>
    </row>
    <row r="284" spans="1:19" s="20" customFormat="1" x14ac:dyDescent="0.55000000000000004">
      <c r="A284" s="19"/>
      <c r="E284" s="19"/>
      <c r="H284" s="65"/>
      <c r="I284" s="65"/>
      <c r="J284" s="65"/>
      <c r="K284" s="65"/>
      <c r="L284" s="65"/>
      <c r="M284" s="65"/>
      <c r="N284" s="65"/>
      <c r="O284" s="65"/>
      <c r="P284" s="65"/>
      <c r="Q284" s="65"/>
      <c r="R284" s="65"/>
      <c r="S284" s="65"/>
    </row>
    <row r="285" spans="1:19" s="20" customFormat="1" x14ac:dyDescent="0.55000000000000004">
      <c r="A285" s="19"/>
      <c r="E285" s="19"/>
      <c r="H285" s="65"/>
      <c r="I285" s="65"/>
      <c r="J285" s="65"/>
      <c r="K285" s="65"/>
      <c r="L285" s="65"/>
      <c r="M285" s="65"/>
      <c r="N285" s="65"/>
      <c r="O285" s="65"/>
      <c r="P285" s="65"/>
      <c r="Q285" s="65"/>
      <c r="R285" s="65"/>
      <c r="S285" s="65"/>
    </row>
    <row r="286" spans="1:19" s="20" customFormat="1" x14ac:dyDescent="0.55000000000000004">
      <c r="A286" s="19"/>
      <c r="E286" s="19"/>
      <c r="H286" s="65"/>
      <c r="I286" s="65"/>
      <c r="J286" s="65"/>
      <c r="K286" s="65"/>
      <c r="L286" s="65"/>
      <c r="M286" s="65"/>
      <c r="N286" s="65"/>
      <c r="O286" s="65"/>
      <c r="P286" s="65"/>
      <c r="Q286" s="65"/>
      <c r="R286" s="65"/>
      <c r="S286" s="65"/>
    </row>
    <row r="287" spans="1:19" s="20" customFormat="1" x14ac:dyDescent="0.55000000000000004">
      <c r="A287" s="19"/>
      <c r="E287" s="19"/>
      <c r="H287" s="65"/>
      <c r="I287" s="65"/>
      <c r="J287" s="65"/>
      <c r="K287" s="65"/>
      <c r="L287" s="65"/>
      <c r="M287" s="65"/>
      <c r="N287" s="65"/>
      <c r="O287" s="65"/>
      <c r="P287" s="65"/>
      <c r="Q287" s="65"/>
      <c r="R287" s="65"/>
      <c r="S287" s="65"/>
    </row>
    <row r="288" spans="1:19" s="20" customFormat="1" x14ac:dyDescent="0.55000000000000004">
      <c r="A288" s="19"/>
      <c r="E288" s="19"/>
      <c r="H288" s="65"/>
      <c r="I288" s="65"/>
      <c r="J288" s="65"/>
      <c r="K288" s="65"/>
      <c r="L288" s="65"/>
      <c r="M288" s="65"/>
      <c r="N288" s="65"/>
      <c r="O288" s="65"/>
      <c r="P288" s="65"/>
      <c r="Q288" s="65"/>
      <c r="R288" s="65"/>
      <c r="S288" s="65"/>
    </row>
    <row r="289" spans="1:19" s="20" customFormat="1" x14ac:dyDescent="0.55000000000000004">
      <c r="A289" s="19"/>
      <c r="E289" s="19"/>
      <c r="H289" s="65"/>
      <c r="I289" s="65"/>
      <c r="J289" s="65"/>
      <c r="K289" s="65"/>
      <c r="L289" s="65"/>
      <c r="M289" s="65"/>
      <c r="N289" s="65"/>
      <c r="O289" s="65"/>
      <c r="P289" s="65"/>
      <c r="Q289" s="65"/>
      <c r="R289" s="65"/>
      <c r="S289" s="65"/>
    </row>
    <row r="290" spans="1:19" s="20" customFormat="1" x14ac:dyDescent="0.55000000000000004">
      <c r="A290" s="19"/>
      <c r="E290" s="19"/>
      <c r="H290" s="65"/>
      <c r="I290" s="65"/>
      <c r="J290" s="65"/>
      <c r="K290" s="65"/>
      <c r="L290" s="65"/>
      <c r="M290" s="65"/>
      <c r="N290" s="65"/>
      <c r="O290" s="65"/>
      <c r="P290" s="65"/>
      <c r="Q290" s="65"/>
      <c r="R290" s="65"/>
      <c r="S290" s="65"/>
    </row>
    <row r="291" spans="1:19" s="20" customFormat="1" x14ac:dyDescent="0.55000000000000004">
      <c r="A291" s="19"/>
      <c r="E291" s="19"/>
      <c r="H291" s="65"/>
      <c r="I291" s="65"/>
      <c r="J291" s="65"/>
      <c r="K291" s="65"/>
      <c r="L291" s="65"/>
      <c r="M291" s="65"/>
      <c r="N291" s="65"/>
      <c r="O291" s="65"/>
      <c r="P291" s="65"/>
      <c r="Q291" s="65"/>
      <c r="R291" s="65"/>
      <c r="S291" s="65"/>
    </row>
    <row r="292" spans="1:19" s="20" customFormat="1" x14ac:dyDescent="0.55000000000000004">
      <c r="A292" s="19"/>
      <c r="E292" s="19"/>
      <c r="H292" s="65"/>
      <c r="I292" s="65"/>
      <c r="J292" s="65"/>
      <c r="K292" s="65"/>
      <c r="L292" s="65"/>
      <c r="M292" s="65"/>
      <c r="N292" s="65"/>
      <c r="O292" s="65"/>
      <c r="P292" s="65"/>
      <c r="Q292" s="65"/>
      <c r="R292" s="65"/>
      <c r="S292" s="65"/>
    </row>
    <row r="293" spans="1:19" s="20" customFormat="1" x14ac:dyDescent="0.55000000000000004">
      <c r="A293" s="19"/>
      <c r="E293" s="19"/>
      <c r="H293" s="65"/>
      <c r="I293" s="65"/>
      <c r="J293" s="65"/>
      <c r="K293" s="65"/>
      <c r="L293" s="65"/>
      <c r="M293" s="65"/>
      <c r="N293" s="65"/>
      <c r="O293" s="65"/>
      <c r="P293" s="65"/>
      <c r="Q293" s="65"/>
      <c r="R293" s="65"/>
      <c r="S293" s="65"/>
    </row>
    <row r="294" spans="1:19" s="20" customFormat="1" x14ac:dyDescent="0.55000000000000004">
      <c r="A294" s="19"/>
      <c r="E294" s="19"/>
      <c r="H294" s="65"/>
      <c r="I294" s="65"/>
      <c r="J294" s="65"/>
      <c r="K294" s="65"/>
      <c r="L294" s="65"/>
      <c r="M294" s="65"/>
      <c r="N294" s="65"/>
      <c r="O294" s="65"/>
      <c r="P294" s="65"/>
      <c r="Q294" s="65"/>
      <c r="R294" s="65"/>
      <c r="S294" s="65"/>
    </row>
    <row r="295" spans="1:19" s="20" customFormat="1" x14ac:dyDescent="0.55000000000000004">
      <c r="A295" s="19"/>
      <c r="E295" s="19"/>
      <c r="H295" s="65"/>
      <c r="I295" s="65"/>
      <c r="J295" s="65"/>
      <c r="K295" s="65"/>
      <c r="L295" s="65"/>
      <c r="M295" s="65"/>
      <c r="N295" s="65"/>
      <c r="O295" s="65"/>
      <c r="P295" s="65"/>
      <c r="Q295" s="65"/>
      <c r="R295" s="65"/>
      <c r="S295" s="65"/>
    </row>
    <row r="296" spans="1:19" s="20" customFormat="1" x14ac:dyDescent="0.55000000000000004">
      <c r="A296" s="19"/>
      <c r="E296" s="19"/>
      <c r="H296" s="65"/>
      <c r="I296" s="65"/>
      <c r="J296" s="65"/>
      <c r="K296" s="65"/>
      <c r="L296" s="65"/>
      <c r="M296" s="65"/>
      <c r="N296" s="65"/>
      <c r="O296" s="65"/>
      <c r="P296" s="65"/>
      <c r="Q296" s="65"/>
      <c r="R296" s="65"/>
      <c r="S296" s="65"/>
    </row>
    <row r="297" spans="1:19" s="20" customFormat="1" x14ac:dyDescent="0.55000000000000004">
      <c r="A297" s="19"/>
      <c r="E297" s="19"/>
      <c r="H297" s="65"/>
      <c r="I297" s="65"/>
      <c r="J297" s="65"/>
      <c r="K297" s="65"/>
      <c r="L297" s="65"/>
      <c r="M297" s="65"/>
      <c r="N297" s="65"/>
      <c r="O297" s="65"/>
      <c r="P297" s="65"/>
      <c r="Q297" s="65"/>
      <c r="R297" s="65"/>
      <c r="S297" s="65"/>
    </row>
    <row r="298" spans="1:19" s="20" customFormat="1" x14ac:dyDescent="0.55000000000000004">
      <c r="A298" s="19"/>
      <c r="E298" s="19"/>
      <c r="H298" s="65"/>
      <c r="I298" s="65"/>
      <c r="J298" s="65"/>
      <c r="K298" s="65"/>
      <c r="L298" s="65"/>
      <c r="M298" s="65"/>
      <c r="N298" s="65"/>
      <c r="O298" s="65"/>
      <c r="P298" s="65"/>
      <c r="Q298" s="65"/>
      <c r="R298" s="65"/>
      <c r="S298" s="65"/>
    </row>
    <row r="299" spans="1:19" s="20" customFormat="1" x14ac:dyDescent="0.55000000000000004">
      <c r="A299" s="19"/>
      <c r="E299" s="19"/>
      <c r="H299" s="65"/>
      <c r="I299" s="65"/>
      <c r="J299" s="65"/>
      <c r="K299" s="65"/>
      <c r="L299" s="65"/>
      <c r="M299" s="65"/>
      <c r="N299" s="65"/>
      <c r="O299" s="65"/>
      <c r="P299" s="65"/>
      <c r="Q299" s="65"/>
      <c r="R299" s="65"/>
      <c r="S299" s="65"/>
    </row>
    <row r="300" spans="1:19" s="20" customFormat="1" x14ac:dyDescent="0.55000000000000004">
      <c r="A300" s="19"/>
      <c r="E300" s="19"/>
      <c r="H300" s="65"/>
      <c r="I300" s="65"/>
      <c r="J300" s="65"/>
      <c r="K300" s="65"/>
      <c r="L300" s="65"/>
      <c r="M300" s="65"/>
      <c r="N300" s="65"/>
      <c r="O300" s="65"/>
      <c r="P300" s="65"/>
      <c r="Q300" s="65"/>
      <c r="R300" s="65"/>
      <c r="S300" s="65"/>
    </row>
    <row r="301" spans="1:19" s="20" customFormat="1" x14ac:dyDescent="0.55000000000000004">
      <c r="A301" s="19"/>
      <c r="E301" s="19"/>
      <c r="H301" s="65"/>
      <c r="I301" s="65"/>
      <c r="J301" s="65"/>
      <c r="K301" s="65"/>
      <c r="L301" s="65"/>
      <c r="M301" s="65"/>
      <c r="N301" s="65"/>
      <c r="O301" s="65"/>
      <c r="P301" s="65"/>
      <c r="Q301" s="65"/>
      <c r="R301" s="65"/>
      <c r="S301" s="65"/>
    </row>
    <row r="302" spans="1:19" s="20" customFormat="1" x14ac:dyDescent="0.55000000000000004">
      <c r="A302" s="19"/>
      <c r="E302" s="19"/>
      <c r="H302" s="65"/>
      <c r="I302" s="65"/>
      <c r="J302" s="65"/>
      <c r="K302" s="65"/>
      <c r="L302" s="65"/>
      <c r="M302" s="65"/>
      <c r="N302" s="65"/>
      <c r="O302" s="65"/>
      <c r="P302" s="65"/>
      <c r="Q302" s="65"/>
      <c r="R302" s="65"/>
      <c r="S302" s="65"/>
    </row>
    <row r="303" spans="1:19" s="20" customFormat="1" x14ac:dyDescent="0.55000000000000004">
      <c r="A303" s="19"/>
      <c r="E303" s="19"/>
      <c r="H303" s="65"/>
      <c r="I303" s="65"/>
      <c r="J303" s="65"/>
      <c r="K303" s="65"/>
      <c r="L303" s="65"/>
      <c r="M303" s="65"/>
      <c r="N303" s="65"/>
      <c r="O303" s="65"/>
      <c r="P303" s="65"/>
      <c r="Q303" s="65"/>
      <c r="R303" s="65"/>
      <c r="S303" s="65"/>
    </row>
    <row r="304" spans="1:19" s="20" customFormat="1" x14ac:dyDescent="0.55000000000000004">
      <c r="A304" s="19"/>
      <c r="E304" s="19"/>
      <c r="H304" s="65"/>
      <c r="I304" s="65"/>
      <c r="J304" s="65"/>
      <c r="K304" s="65"/>
      <c r="L304" s="65"/>
      <c r="M304" s="65"/>
      <c r="N304" s="65"/>
      <c r="O304" s="65"/>
      <c r="P304" s="65"/>
      <c r="Q304" s="65"/>
      <c r="R304" s="65"/>
      <c r="S304" s="65"/>
    </row>
    <row r="305" spans="1:19" s="20" customFormat="1" x14ac:dyDescent="0.55000000000000004">
      <c r="A305" s="19"/>
      <c r="E305" s="19"/>
      <c r="H305" s="65"/>
      <c r="I305" s="65"/>
      <c r="J305" s="65"/>
      <c r="K305" s="65"/>
      <c r="L305" s="65"/>
      <c r="M305" s="65"/>
      <c r="N305" s="65"/>
      <c r="O305" s="65"/>
      <c r="P305" s="65"/>
      <c r="Q305" s="65"/>
      <c r="R305" s="65"/>
      <c r="S305" s="65"/>
    </row>
    <row r="306" spans="1:19" s="20" customFormat="1" x14ac:dyDescent="0.55000000000000004">
      <c r="A306" s="19"/>
      <c r="E306" s="19"/>
      <c r="H306" s="65"/>
      <c r="I306" s="65"/>
      <c r="J306" s="65"/>
      <c r="K306" s="65"/>
      <c r="L306" s="65"/>
      <c r="M306" s="65"/>
      <c r="N306" s="65"/>
      <c r="O306" s="65"/>
      <c r="P306" s="65"/>
      <c r="Q306" s="65"/>
      <c r="R306" s="65"/>
      <c r="S306" s="65"/>
    </row>
    <row r="307" spans="1:19" s="20" customFormat="1" x14ac:dyDescent="0.55000000000000004">
      <c r="A307" s="19"/>
      <c r="E307" s="19"/>
      <c r="H307" s="65"/>
      <c r="I307" s="65"/>
      <c r="J307" s="65"/>
      <c r="K307" s="65"/>
      <c r="L307" s="65"/>
      <c r="M307" s="65"/>
      <c r="N307" s="65"/>
      <c r="O307" s="65"/>
      <c r="P307" s="65"/>
      <c r="Q307" s="65"/>
      <c r="R307" s="65"/>
      <c r="S307" s="65"/>
    </row>
    <row r="308" spans="1:19" s="20" customFormat="1" x14ac:dyDescent="0.55000000000000004">
      <c r="A308" s="19"/>
      <c r="E308" s="19"/>
      <c r="H308" s="65"/>
      <c r="I308" s="65"/>
      <c r="J308" s="65"/>
      <c r="K308" s="65"/>
      <c r="L308" s="65"/>
      <c r="M308" s="65"/>
      <c r="N308" s="65"/>
      <c r="O308" s="65"/>
      <c r="P308" s="65"/>
      <c r="Q308" s="65"/>
      <c r="R308" s="65"/>
      <c r="S308" s="65"/>
    </row>
    <row r="309" spans="1:19" s="20" customFormat="1" x14ac:dyDescent="0.55000000000000004">
      <c r="A309" s="19"/>
      <c r="E309" s="19"/>
      <c r="H309" s="65"/>
      <c r="I309" s="65"/>
      <c r="J309" s="65"/>
      <c r="K309" s="65"/>
      <c r="L309" s="65"/>
      <c r="M309" s="65"/>
      <c r="N309" s="65"/>
      <c r="O309" s="65"/>
      <c r="P309" s="65"/>
      <c r="Q309" s="65"/>
      <c r="R309" s="65"/>
      <c r="S309" s="65"/>
    </row>
    <row r="310" spans="1:19" s="20" customFormat="1" x14ac:dyDescent="0.55000000000000004">
      <c r="A310" s="19"/>
      <c r="E310" s="19"/>
      <c r="H310" s="65"/>
      <c r="I310" s="65"/>
      <c r="J310" s="65"/>
      <c r="K310" s="65"/>
      <c r="L310" s="65"/>
      <c r="M310" s="65"/>
      <c r="N310" s="65"/>
      <c r="O310" s="65"/>
      <c r="P310" s="65"/>
      <c r="Q310" s="65"/>
      <c r="R310" s="65"/>
      <c r="S310" s="65"/>
    </row>
    <row r="311" spans="1:19" s="20" customFormat="1" x14ac:dyDescent="0.55000000000000004">
      <c r="A311" s="19"/>
      <c r="E311" s="19"/>
      <c r="H311" s="65"/>
      <c r="I311" s="65"/>
      <c r="J311" s="65"/>
      <c r="K311" s="65"/>
      <c r="L311" s="65"/>
      <c r="M311" s="65"/>
      <c r="N311" s="65"/>
      <c r="O311" s="65"/>
      <c r="P311" s="65"/>
      <c r="Q311" s="65"/>
      <c r="R311" s="65"/>
      <c r="S311" s="65"/>
    </row>
    <row r="312" spans="1:19" s="20" customFormat="1" x14ac:dyDescent="0.55000000000000004">
      <c r="A312" s="19"/>
      <c r="E312" s="19"/>
      <c r="H312" s="65"/>
      <c r="I312" s="65"/>
      <c r="J312" s="65"/>
      <c r="K312" s="65"/>
      <c r="L312" s="65"/>
      <c r="M312" s="65"/>
      <c r="N312" s="65"/>
      <c r="O312" s="65"/>
      <c r="P312" s="65"/>
      <c r="Q312" s="65"/>
      <c r="R312" s="65"/>
      <c r="S312" s="65"/>
    </row>
    <row r="313" spans="1:19" s="20" customFormat="1" x14ac:dyDescent="0.55000000000000004">
      <c r="A313" s="19"/>
      <c r="E313" s="19"/>
      <c r="H313" s="65"/>
      <c r="I313" s="65"/>
      <c r="J313" s="65"/>
      <c r="K313" s="65"/>
      <c r="L313" s="65"/>
      <c r="M313" s="65"/>
      <c r="N313" s="65"/>
      <c r="O313" s="65"/>
      <c r="P313" s="65"/>
      <c r="Q313" s="65"/>
      <c r="R313" s="65"/>
      <c r="S313" s="65"/>
    </row>
    <row r="314" spans="1:19" s="20" customFormat="1" x14ac:dyDescent="0.55000000000000004">
      <c r="A314" s="19"/>
      <c r="E314" s="19"/>
      <c r="H314" s="65"/>
      <c r="I314" s="65"/>
      <c r="J314" s="65"/>
      <c r="K314" s="65"/>
      <c r="L314" s="65"/>
      <c r="M314" s="65"/>
      <c r="N314" s="65"/>
      <c r="O314" s="65"/>
      <c r="P314" s="65"/>
      <c r="Q314" s="65"/>
      <c r="R314" s="65"/>
      <c r="S314" s="65"/>
    </row>
    <row r="315" spans="1:19" s="20" customFormat="1" x14ac:dyDescent="0.55000000000000004">
      <c r="A315" s="19"/>
      <c r="E315" s="19"/>
      <c r="H315" s="65"/>
      <c r="I315" s="65"/>
      <c r="J315" s="65"/>
      <c r="K315" s="65"/>
      <c r="L315" s="65"/>
      <c r="M315" s="65"/>
      <c r="N315" s="65"/>
      <c r="O315" s="65"/>
      <c r="P315" s="65"/>
      <c r="Q315" s="65"/>
      <c r="R315" s="65"/>
      <c r="S315" s="65"/>
    </row>
    <row r="316" spans="1:19" s="20" customFormat="1" x14ac:dyDescent="0.55000000000000004">
      <c r="A316" s="19"/>
      <c r="E316" s="19"/>
      <c r="H316" s="65"/>
      <c r="I316" s="65"/>
      <c r="J316" s="65"/>
      <c r="K316" s="65"/>
      <c r="L316" s="65"/>
      <c r="M316" s="65"/>
      <c r="N316" s="65"/>
      <c r="O316" s="65"/>
      <c r="P316" s="65"/>
      <c r="Q316" s="65"/>
      <c r="R316" s="65"/>
      <c r="S316" s="65"/>
    </row>
    <row r="317" spans="1:19" s="20" customFormat="1" x14ac:dyDescent="0.55000000000000004">
      <c r="A317" s="19"/>
      <c r="E317" s="19"/>
      <c r="H317" s="65"/>
      <c r="I317" s="65"/>
      <c r="J317" s="65"/>
      <c r="K317" s="65"/>
      <c r="L317" s="65"/>
      <c r="M317" s="65"/>
      <c r="N317" s="65"/>
      <c r="O317" s="65"/>
      <c r="P317" s="65"/>
      <c r="Q317" s="65"/>
      <c r="R317" s="65"/>
      <c r="S317" s="65"/>
    </row>
    <row r="318" spans="1:19" s="20" customFormat="1" x14ac:dyDescent="0.55000000000000004">
      <c r="A318" s="19"/>
      <c r="E318" s="19"/>
      <c r="H318" s="65"/>
      <c r="I318" s="65"/>
      <c r="J318" s="65"/>
      <c r="K318" s="65"/>
      <c r="L318" s="65"/>
      <c r="M318" s="65"/>
      <c r="N318" s="65"/>
      <c r="O318" s="65"/>
      <c r="P318" s="65"/>
      <c r="Q318" s="65"/>
      <c r="R318" s="65"/>
      <c r="S318" s="65"/>
    </row>
    <row r="319" spans="1:19" s="20" customFormat="1" x14ac:dyDescent="0.55000000000000004">
      <c r="A319" s="19"/>
      <c r="E319" s="19"/>
      <c r="H319" s="65"/>
      <c r="I319" s="65"/>
      <c r="J319" s="65"/>
      <c r="K319" s="65"/>
      <c r="L319" s="65"/>
      <c r="M319" s="65"/>
      <c r="N319" s="65"/>
      <c r="O319" s="65"/>
      <c r="P319" s="65"/>
      <c r="Q319" s="65"/>
      <c r="R319" s="65"/>
      <c r="S319" s="65"/>
    </row>
    <row r="320" spans="1:19" s="20" customFormat="1" x14ac:dyDescent="0.55000000000000004">
      <c r="A320" s="19"/>
      <c r="E320" s="19"/>
      <c r="H320" s="65"/>
      <c r="I320" s="65"/>
      <c r="J320" s="65"/>
      <c r="K320" s="65"/>
      <c r="L320" s="65"/>
      <c r="M320" s="65"/>
      <c r="N320" s="65"/>
      <c r="O320" s="65"/>
      <c r="P320" s="65"/>
      <c r="Q320" s="65"/>
      <c r="R320" s="65"/>
      <c r="S320" s="65"/>
    </row>
    <row r="321" spans="1:19" s="20" customFormat="1" x14ac:dyDescent="0.55000000000000004">
      <c r="A321" s="19"/>
      <c r="E321" s="19"/>
      <c r="H321" s="65"/>
      <c r="I321" s="65"/>
      <c r="J321" s="65"/>
      <c r="K321" s="65"/>
      <c r="L321" s="65"/>
      <c r="M321" s="65"/>
      <c r="N321" s="65"/>
      <c r="O321" s="65"/>
      <c r="P321" s="65"/>
      <c r="Q321" s="65"/>
      <c r="R321" s="65"/>
      <c r="S321" s="65"/>
    </row>
    <row r="322" spans="1:19" s="20" customFormat="1" x14ac:dyDescent="0.55000000000000004">
      <c r="A322" s="19"/>
      <c r="E322" s="19"/>
      <c r="H322" s="65"/>
      <c r="I322" s="65"/>
      <c r="J322" s="65"/>
      <c r="K322" s="65"/>
      <c r="L322" s="65"/>
      <c r="M322" s="65"/>
      <c r="N322" s="65"/>
      <c r="O322" s="65"/>
      <c r="P322" s="65"/>
      <c r="Q322" s="65"/>
      <c r="R322" s="65"/>
      <c r="S322" s="65"/>
    </row>
    <row r="323" spans="1:19" s="20" customFormat="1" x14ac:dyDescent="0.55000000000000004">
      <c r="A323" s="19"/>
      <c r="E323" s="19"/>
      <c r="H323" s="65"/>
      <c r="I323" s="65"/>
      <c r="J323" s="65"/>
      <c r="K323" s="65"/>
      <c r="L323" s="65"/>
      <c r="M323" s="65"/>
      <c r="N323" s="65"/>
      <c r="O323" s="65"/>
      <c r="P323" s="65"/>
      <c r="Q323" s="65"/>
      <c r="R323" s="65"/>
      <c r="S323" s="65"/>
    </row>
    <row r="324" spans="1:19" s="20" customFormat="1" x14ac:dyDescent="0.55000000000000004">
      <c r="A324" s="19"/>
      <c r="E324" s="19"/>
      <c r="H324" s="65"/>
      <c r="I324" s="65"/>
      <c r="J324" s="65"/>
      <c r="K324" s="65"/>
      <c r="L324" s="65"/>
      <c r="M324" s="65"/>
      <c r="N324" s="65"/>
      <c r="O324" s="65"/>
      <c r="P324" s="65"/>
      <c r="Q324" s="65"/>
      <c r="R324" s="65"/>
      <c r="S324" s="65"/>
    </row>
    <row r="325" spans="1:19" s="20" customFormat="1" x14ac:dyDescent="0.55000000000000004">
      <c r="A325" s="19"/>
      <c r="E325" s="19"/>
      <c r="H325" s="65"/>
      <c r="I325" s="65"/>
      <c r="J325" s="65"/>
      <c r="K325" s="65"/>
      <c r="L325" s="65"/>
      <c r="M325" s="65"/>
      <c r="N325" s="65"/>
      <c r="O325" s="65"/>
      <c r="P325" s="65"/>
      <c r="Q325" s="65"/>
      <c r="R325" s="65"/>
      <c r="S325" s="65"/>
    </row>
    <row r="326" spans="1:19" s="20" customFormat="1" x14ac:dyDescent="0.55000000000000004">
      <c r="A326" s="19"/>
      <c r="E326" s="19"/>
      <c r="H326" s="65"/>
      <c r="I326" s="65"/>
      <c r="J326" s="65"/>
      <c r="K326" s="65"/>
      <c r="L326" s="65"/>
      <c r="M326" s="65"/>
      <c r="N326" s="65"/>
      <c r="O326" s="65"/>
      <c r="P326" s="65"/>
      <c r="Q326" s="65"/>
      <c r="R326" s="65"/>
      <c r="S326" s="65"/>
    </row>
    <row r="327" spans="1:19" s="20" customFormat="1" x14ac:dyDescent="0.55000000000000004">
      <c r="A327" s="19"/>
      <c r="E327" s="19"/>
      <c r="H327" s="65"/>
      <c r="I327" s="65"/>
      <c r="J327" s="65"/>
      <c r="K327" s="65"/>
      <c r="L327" s="65"/>
      <c r="M327" s="65"/>
      <c r="N327" s="65"/>
      <c r="O327" s="65"/>
      <c r="P327" s="65"/>
      <c r="Q327" s="65"/>
      <c r="R327" s="65"/>
      <c r="S327" s="65"/>
    </row>
    <row r="328" spans="1:19" s="20" customFormat="1" x14ac:dyDescent="0.55000000000000004">
      <c r="A328" s="19"/>
      <c r="E328" s="19"/>
      <c r="H328" s="65"/>
      <c r="I328" s="65"/>
      <c r="J328" s="65"/>
      <c r="K328" s="65"/>
      <c r="L328" s="65"/>
      <c r="M328" s="65"/>
      <c r="N328" s="65"/>
      <c r="O328" s="65"/>
      <c r="P328" s="65"/>
      <c r="Q328" s="65"/>
      <c r="R328" s="65"/>
      <c r="S328" s="65"/>
    </row>
    <row r="329" spans="1:19" s="20" customFormat="1" x14ac:dyDescent="0.55000000000000004">
      <c r="A329" s="19"/>
      <c r="E329" s="19"/>
      <c r="H329" s="65"/>
      <c r="I329" s="65"/>
      <c r="J329" s="65"/>
      <c r="K329" s="65"/>
      <c r="L329" s="65"/>
      <c r="M329" s="65"/>
      <c r="N329" s="65"/>
      <c r="O329" s="65"/>
      <c r="P329" s="65"/>
      <c r="Q329" s="65"/>
      <c r="R329" s="65"/>
      <c r="S329" s="65"/>
    </row>
    <row r="330" spans="1:19" s="20" customFormat="1" x14ac:dyDescent="0.55000000000000004">
      <c r="A330" s="19"/>
      <c r="E330" s="19"/>
      <c r="H330" s="65"/>
      <c r="I330" s="65"/>
      <c r="J330" s="65"/>
      <c r="K330" s="65"/>
      <c r="L330" s="65"/>
      <c r="M330" s="65"/>
      <c r="N330" s="65"/>
      <c r="O330" s="65"/>
      <c r="P330" s="65"/>
      <c r="Q330" s="65"/>
      <c r="R330" s="65"/>
      <c r="S330" s="65"/>
    </row>
    <row r="331" spans="1:19" s="20" customFormat="1" x14ac:dyDescent="0.55000000000000004">
      <c r="A331" s="19"/>
      <c r="E331" s="19"/>
      <c r="H331" s="65"/>
      <c r="I331" s="65"/>
      <c r="J331" s="65"/>
      <c r="K331" s="65"/>
      <c r="L331" s="65"/>
      <c r="M331" s="65"/>
      <c r="N331" s="65"/>
      <c r="O331" s="65"/>
      <c r="P331" s="65"/>
      <c r="Q331" s="65"/>
      <c r="R331" s="65"/>
      <c r="S331" s="65"/>
    </row>
    <row r="332" spans="1:19" s="20" customFormat="1" x14ac:dyDescent="0.55000000000000004">
      <c r="A332" s="19"/>
      <c r="E332" s="19"/>
      <c r="H332" s="65"/>
      <c r="I332" s="65"/>
      <c r="J332" s="65"/>
      <c r="K332" s="65"/>
      <c r="L332" s="65"/>
      <c r="M332" s="65"/>
      <c r="N332" s="65"/>
      <c r="O332" s="65"/>
      <c r="P332" s="65"/>
      <c r="Q332" s="65"/>
      <c r="R332" s="65"/>
      <c r="S332" s="65"/>
    </row>
    <row r="333" spans="1:19" s="20" customFormat="1" x14ac:dyDescent="0.55000000000000004">
      <c r="A333" s="19"/>
      <c r="E333" s="19"/>
      <c r="H333" s="65"/>
      <c r="I333" s="65"/>
      <c r="J333" s="65"/>
      <c r="K333" s="65"/>
      <c r="L333" s="65"/>
      <c r="M333" s="65"/>
      <c r="N333" s="65"/>
      <c r="O333" s="65"/>
      <c r="P333" s="65"/>
      <c r="Q333" s="65"/>
      <c r="R333" s="65"/>
      <c r="S333" s="65"/>
    </row>
    <row r="334" spans="1:19" s="20" customFormat="1" x14ac:dyDescent="0.55000000000000004">
      <c r="A334" s="19"/>
      <c r="E334" s="19"/>
      <c r="H334" s="65"/>
      <c r="I334" s="65"/>
      <c r="J334" s="65"/>
      <c r="K334" s="65"/>
      <c r="L334" s="65"/>
      <c r="M334" s="65"/>
      <c r="N334" s="65"/>
      <c r="O334" s="65"/>
      <c r="P334" s="65"/>
      <c r="Q334" s="65"/>
      <c r="R334" s="65"/>
      <c r="S334" s="65"/>
    </row>
    <row r="335" spans="1:19" s="20" customFormat="1" x14ac:dyDescent="0.55000000000000004">
      <c r="A335" s="19"/>
      <c r="E335" s="19"/>
      <c r="H335" s="65"/>
      <c r="I335" s="65"/>
      <c r="J335" s="65"/>
      <c r="K335" s="65"/>
      <c r="L335" s="65"/>
      <c r="M335" s="65"/>
      <c r="N335" s="65"/>
      <c r="O335" s="65"/>
      <c r="P335" s="65"/>
      <c r="Q335" s="65"/>
      <c r="R335" s="65"/>
      <c r="S335" s="65"/>
    </row>
    <row r="336" spans="1:19" s="20" customFormat="1" x14ac:dyDescent="0.55000000000000004">
      <c r="A336" s="19"/>
      <c r="E336" s="19"/>
      <c r="H336" s="65"/>
      <c r="I336" s="65"/>
      <c r="J336" s="65"/>
      <c r="K336" s="65"/>
      <c r="L336" s="65"/>
      <c r="M336" s="65"/>
      <c r="N336" s="65"/>
      <c r="O336" s="65"/>
      <c r="P336" s="65"/>
      <c r="Q336" s="65"/>
      <c r="R336" s="65"/>
      <c r="S336" s="65"/>
    </row>
    <row r="337" spans="1:19" s="20" customFormat="1" x14ac:dyDescent="0.55000000000000004">
      <c r="A337" s="19"/>
      <c r="E337" s="19"/>
      <c r="H337" s="65"/>
      <c r="I337" s="65"/>
      <c r="J337" s="65"/>
      <c r="K337" s="65"/>
      <c r="L337" s="65"/>
      <c r="M337" s="65"/>
      <c r="N337" s="65"/>
      <c r="O337" s="65"/>
      <c r="P337" s="65"/>
      <c r="Q337" s="65"/>
      <c r="R337" s="65"/>
      <c r="S337" s="65"/>
    </row>
    <row r="338" spans="1:19" s="20" customFormat="1" x14ac:dyDescent="0.55000000000000004">
      <c r="A338" s="19"/>
      <c r="E338" s="19"/>
      <c r="H338" s="65"/>
      <c r="I338" s="65"/>
      <c r="J338" s="65"/>
      <c r="K338" s="65"/>
      <c r="L338" s="65"/>
      <c r="M338" s="65"/>
      <c r="N338" s="65"/>
      <c r="O338" s="65"/>
      <c r="P338" s="65"/>
      <c r="Q338" s="65"/>
      <c r="R338" s="65"/>
      <c r="S338" s="65"/>
    </row>
    <row r="339" spans="1:19" s="20" customFormat="1" x14ac:dyDescent="0.55000000000000004">
      <c r="A339" s="19"/>
      <c r="E339" s="19"/>
      <c r="H339" s="65"/>
      <c r="I339" s="65"/>
      <c r="J339" s="65"/>
      <c r="K339" s="65"/>
      <c r="L339" s="65"/>
      <c r="M339" s="65"/>
      <c r="N339" s="65"/>
      <c r="O339" s="65"/>
      <c r="P339" s="65"/>
      <c r="Q339" s="65"/>
      <c r="R339" s="65"/>
      <c r="S339" s="65"/>
    </row>
    <row r="340" spans="1:19" s="20" customFormat="1" x14ac:dyDescent="0.55000000000000004">
      <c r="A340" s="19"/>
      <c r="E340" s="19"/>
      <c r="H340" s="65"/>
      <c r="I340" s="65"/>
      <c r="J340" s="65"/>
      <c r="K340" s="65"/>
      <c r="L340" s="65"/>
      <c r="M340" s="65"/>
      <c r="N340" s="65"/>
      <c r="O340" s="65"/>
      <c r="P340" s="65"/>
      <c r="Q340" s="65"/>
      <c r="R340" s="65"/>
      <c r="S340" s="65"/>
    </row>
    <row r="341" spans="1:19" s="20" customFormat="1" x14ac:dyDescent="0.55000000000000004">
      <c r="A341" s="19"/>
      <c r="E341" s="19"/>
      <c r="H341" s="65"/>
      <c r="I341" s="65"/>
      <c r="J341" s="65"/>
      <c r="K341" s="65"/>
      <c r="L341" s="65"/>
      <c r="M341" s="65"/>
      <c r="N341" s="65"/>
      <c r="O341" s="65"/>
      <c r="P341" s="65"/>
      <c r="Q341" s="65"/>
      <c r="R341" s="65"/>
      <c r="S341" s="65"/>
    </row>
    <row r="342" spans="1:19" s="20" customFormat="1" x14ac:dyDescent="0.55000000000000004">
      <c r="A342" s="19"/>
      <c r="E342" s="19"/>
      <c r="H342" s="65"/>
      <c r="I342" s="65"/>
      <c r="J342" s="65"/>
      <c r="K342" s="65"/>
      <c r="L342" s="65"/>
      <c r="M342" s="65"/>
      <c r="N342" s="65"/>
      <c r="O342" s="65"/>
      <c r="P342" s="65"/>
      <c r="Q342" s="65"/>
      <c r="R342" s="65"/>
      <c r="S342" s="65"/>
    </row>
    <row r="343" spans="1:19" s="20" customFormat="1" x14ac:dyDescent="0.55000000000000004">
      <c r="A343" s="19"/>
      <c r="E343" s="19"/>
      <c r="H343" s="65"/>
      <c r="I343" s="65"/>
      <c r="J343" s="65"/>
      <c r="K343" s="65"/>
      <c r="L343" s="65"/>
      <c r="M343" s="65"/>
      <c r="N343" s="65"/>
      <c r="O343" s="65"/>
      <c r="P343" s="65"/>
      <c r="Q343" s="65"/>
      <c r="R343" s="65"/>
      <c r="S343" s="65"/>
    </row>
    <row r="344" spans="1:19" s="20" customFormat="1" x14ac:dyDescent="0.55000000000000004">
      <c r="A344" s="19"/>
      <c r="E344" s="19"/>
      <c r="H344" s="65"/>
      <c r="I344" s="65"/>
      <c r="J344" s="65"/>
      <c r="K344" s="65"/>
      <c r="L344" s="65"/>
      <c r="M344" s="65"/>
      <c r="N344" s="65"/>
      <c r="O344" s="65"/>
      <c r="P344" s="65"/>
      <c r="Q344" s="65"/>
      <c r="R344" s="65"/>
      <c r="S344" s="65"/>
    </row>
    <row r="345" spans="1:19" s="20" customFormat="1" x14ac:dyDescent="0.55000000000000004">
      <c r="A345" s="19"/>
      <c r="E345" s="19"/>
      <c r="H345" s="65"/>
      <c r="I345" s="65"/>
      <c r="J345" s="65"/>
      <c r="K345" s="65"/>
      <c r="L345" s="65"/>
      <c r="M345" s="65"/>
      <c r="N345" s="65"/>
      <c r="O345" s="65"/>
      <c r="P345" s="65"/>
      <c r="Q345" s="65"/>
      <c r="R345" s="65"/>
      <c r="S345" s="65"/>
    </row>
    <row r="346" spans="1:19" s="20" customFormat="1" x14ac:dyDescent="0.55000000000000004">
      <c r="A346" s="19"/>
      <c r="E346" s="19"/>
      <c r="H346" s="65"/>
      <c r="I346" s="65"/>
      <c r="J346" s="65"/>
      <c r="K346" s="65"/>
      <c r="L346" s="65"/>
      <c r="M346" s="65"/>
      <c r="N346" s="65"/>
      <c r="O346" s="65"/>
      <c r="P346" s="65"/>
      <c r="Q346" s="65"/>
      <c r="R346" s="65"/>
      <c r="S346" s="65"/>
    </row>
    <row r="347" spans="1:19" s="20" customFormat="1" x14ac:dyDescent="0.55000000000000004">
      <c r="A347" s="19"/>
      <c r="E347" s="19"/>
      <c r="H347" s="65"/>
      <c r="I347" s="65"/>
      <c r="J347" s="65"/>
      <c r="K347" s="65"/>
      <c r="L347" s="65"/>
      <c r="M347" s="65"/>
      <c r="N347" s="65"/>
      <c r="O347" s="65"/>
      <c r="P347" s="65"/>
      <c r="Q347" s="65"/>
      <c r="R347" s="65"/>
      <c r="S347" s="65"/>
    </row>
    <row r="348" spans="1:19" s="20" customFormat="1" x14ac:dyDescent="0.55000000000000004">
      <c r="A348" s="19"/>
      <c r="E348" s="19"/>
      <c r="H348" s="65"/>
      <c r="I348" s="65"/>
      <c r="J348" s="65"/>
      <c r="K348" s="65"/>
      <c r="L348" s="65"/>
      <c r="M348" s="65"/>
      <c r="N348" s="65"/>
      <c r="O348" s="65"/>
      <c r="P348" s="65"/>
      <c r="Q348" s="65"/>
      <c r="R348" s="65"/>
      <c r="S348" s="65"/>
    </row>
    <row r="349" spans="1:19" s="20" customFormat="1" x14ac:dyDescent="0.55000000000000004">
      <c r="A349" s="19"/>
      <c r="E349" s="19"/>
      <c r="H349" s="65"/>
      <c r="I349" s="65"/>
      <c r="J349" s="65"/>
      <c r="K349" s="65"/>
      <c r="L349" s="65"/>
      <c r="M349" s="65"/>
      <c r="N349" s="65"/>
      <c r="O349" s="65"/>
      <c r="P349" s="65"/>
      <c r="Q349" s="65"/>
      <c r="R349" s="65"/>
      <c r="S349" s="65"/>
    </row>
    <row r="350" spans="1:19" s="20" customFormat="1" x14ac:dyDescent="0.55000000000000004">
      <c r="A350" s="19"/>
      <c r="E350" s="19"/>
      <c r="H350" s="65"/>
      <c r="I350" s="65"/>
      <c r="J350" s="65"/>
      <c r="K350" s="65"/>
      <c r="L350" s="65"/>
      <c r="M350" s="65"/>
      <c r="N350" s="65"/>
      <c r="O350" s="65"/>
      <c r="P350" s="65"/>
      <c r="Q350" s="65"/>
      <c r="R350" s="65"/>
      <c r="S350" s="65"/>
    </row>
    <row r="351" spans="1:19" s="20" customFormat="1" x14ac:dyDescent="0.55000000000000004">
      <c r="A351" s="19"/>
      <c r="E351" s="19"/>
      <c r="H351" s="65"/>
      <c r="I351" s="65"/>
      <c r="J351" s="65"/>
      <c r="K351" s="65"/>
      <c r="L351" s="65"/>
      <c r="M351" s="65"/>
      <c r="N351" s="65"/>
      <c r="O351" s="65"/>
      <c r="P351" s="65"/>
      <c r="Q351" s="65"/>
      <c r="R351" s="65"/>
      <c r="S351" s="65"/>
    </row>
    <row r="352" spans="1:19" s="20" customFormat="1" x14ac:dyDescent="0.55000000000000004">
      <c r="A352" s="19"/>
      <c r="E352" s="19"/>
      <c r="H352" s="65"/>
      <c r="I352" s="65"/>
      <c r="J352" s="65"/>
      <c r="K352" s="65"/>
      <c r="L352" s="65"/>
      <c r="M352" s="65"/>
      <c r="N352" s="65"/>
      <c r="O352" s="65"/>
      <c r="P352" s="65"/>
      <c r="Q352" s="65"/>
      <c r="R352" s="65"/>
      <c r="S352" s="65"/>
    </row>
    <row r="353" spans="1:19" s="20" customFormat="1" x14ac:dyDescent="0.55000000000000004">
      <c r="A353" s="19"/>
      <c r="E353" s="19"/>
      <c r="H353" s="65"/>
      <c r="I353" s="65"/>
      <c r="J353" s="65"/>
      <c r="K353" s="65"/>
      <c r="L353" s="65"/>
      <c r="M353" s="65"/>
      <c r="N353" s="65"/>
      <c r="O353" s="65"/>
      <c r="P353" s="65"/>
      <c r="Q353" s="65"/>
      <c r="R353" s="65"/>
      <c r="S353" s="65"/>
    </row>
    <row r="354" spans="1:19" s="20" customFormat="1" x14ac:dyDescent="0.55000000000000004">
      <c r="A354" s="19"/>
      <c r="E354" s="19"/>
      <c r="H354" s="65"/>
      <c r="I354" s="65"/>
      <c r="J354" s="65"/>
      <c r="K354" s="65"/>
      <c r="L354" s="65"/>
      <c r="M354" s="65"/>
      <c r="N354" s="65"/>
      <c r="O354" s="65"/>
      <c r="P354" s="65"/>
      <c r="Q354" s="65"/>
      <c r="R354" s="65"/>
      <c r="S354" s="65"/>
    </row>
    <row r="355" spans="1:19" s="20" customFormat="1" x14ac:dyDescent="0.55000000000000004">
      <c r="A355" s="19"/>
      <c r="E355" s="19"/>
      <c r="H355" s="65"/>
      <c r="I355" s="65"/>
      <c r="J355" s="65"/>
      <c r="K355" s="65"/>
      <c r="L355" s="65"/>
      <c r="M355" s="65"/>
      <c r="N355" s="65"/>
      <c r="O355" s="65"/>
      <c r="P355" s="65"/>
      <c r="Q355" s="65"/>
      <c r="R355" s="65"/>
      <c r="S355" s="65"/>
    </row>
    <row r="356" spans="1:19" s="20" customFormat="1" x14ac:dyDescent="0.55000000000000004">
      <c r="A356" s="19"/>
      <c r="E356" s="19"/>
      <c r="H356" s="65"/>
      <c r="I356" s="65"/>
      <c r="J356" s="65"/>
      <c r="K356" s="65"/>
      <c r="L356" s="65"/>
      <c r="M356" s="65"/>
      <c r="N356" s="65"/>
      <c r="O356" s="65"/>
      <c r="P356" s="65"/>
      <c r="Q356" s="65"/>
      <c r="R356" s="65"/>
      <c r="S356" s="65"/>
    </row>
    <row r="357" spans="1:19" s="20" customFormat="1" x14ac:dyDescent="0.55000000000000004">
      <c r="A357" s="19"/>
      <c r="E357" s="19"/>
      <c r="H357" s="65"/>
      <c r="I357" s="65"/>
      <c r="J357" s="65"/>
      <c r="K357" s="65"/>
      <c r="L357" s="65"/>
      <c r="M357" s="65"/>
      <c r="N357" s="65"/>
      <c r="O357" s="65"/>
      <c r="P357" s="65"/>
      <c r="Q357" s="65"/>
      <c r="R357" s="65"/>
      <c r="S357" s="65"/>
    </row>
    <row r="358" spans="1:19" s="20" customFormat="1" x14ac:dyDescent="0.55000000000000004">
      <c r="A358" s="19"/>
      <c r="E358" s="19"/>
      <c r="H358" s="65"/>
      <c r="I358" s="65"/>
      <c r="J358" s="65"/>
      <c r="K358" s="65"/>
      <c r="L358" s="65"/>
      <c r="M358" s="65"/>
      <c r="N358" s="65"/>
      <c r="O358" s="65"/>
      <c r="P358" s="65"/>
      <c r="Q358" s="65"/>
      <c r="R358" s="65"/>
      <c r="S358" s="65"/>
    </row>
    <row r="359" spans="1:19" s="20" customFormat="1" x14ac:dyDescent="0.55000000000000004">
      <c r="A359" s="19"/>
      <c r="E359" s="19"/>
      <c r="H359" s="65"/>
      <c r="I359" s="65"/>
      <c r="J359" s="65"/>
      <c r="K359" s="65"/>
      <c r="L359" s="65"/>
      <c r="M359" s="65"/>
      <c r="N359" s="65"/>
      <c r="O359" s="65"/>
      <c r="P359" s="65"/>
      <c r="Q359" s="65"/>
      <c r="R359" s="65"/>
      <c r="S359" s="65"/>
    </row>
    <row r="360" spans="1:19" s="20" customFormat="1" x14ac:dyDescent="0.55000000000000004">
      <c r="A360" s="19"/>
      <c r="E360" s="19"/>
      <c r="H360" s="65"/>
      <c r="I360" s="65"/>
      <c r="J360" s="65"/>
      <c r="K360" s="65"/>
      <c r="L360" s="65"/>
      <c r="M360" s="65"/>
      <c r="N360" s="65"/>
      <c r="O360" s="65"/>
      <c r="P360" s="65"/>
      <c r="Q360" s="65"/>
      <c r="R360" s="65"/>
      <c r="S360" s="65"/>
    </row>
    <row r="361" spans="1:19" s="20" customFormat="1" x14ac:dyDescent="0.55000000000000004">
      <c r="A361" s="19"/>
      <c r="E361" s="19"/>
      <c r="H361" s="65"/>
      <c r="I361" s="65"/>
      <c r="J361" s="65"/>
      <c r="K361" s="65"/>
      <c r="L361" s="65"/>
      <c r="M361" s="65"/>
      <c r="N361" s="65"/>
      <c r="O361" s="65"/>
      <c r="P361" s="65"/>
      <c r="Q361" s="65"/>
      <c r="R361" s="65"/>
      <c r="S361" s="65"/>
    </row>
    <row r="362" spans="1:19" s="20" customFormat="1" x14ac:dyDescent="0.55000000000000004">
      <c r="A362" s="19"/>
      <c r="E362" s="19"/>
      <c r="H362" s="65"/>
      <c r="I362" s="65"/>
      <c r="J362" s="65"/>
      <c r="K362" s="65"/>
      <c r="L362" s="65"/>
      <c r="M362" s="65"/>
      <c r="N362" s="65"/>
      <c r="O362" s="65"/>
      <c r="P362" s="65"/>
      <c r="Q362" s="65"/>
      <c r="R362" s="65"/>
      <c r="S362" s="65"/>
    </row>
    <row r="363" spans="1:19" s="20" customFormat="1" x14ac:dyDescent="0.55000000000000004">
      <c r="A363" s="19"/>
      <c r="E363" s="19"/>
      <c r="H363" s="65"/>
      <c r="I363" s="65"/>
      <c r="J363" s="65"/>
      <c r="K363" s="65"/>
      <c r="L363" s="65"/>
      <c r="M363" s="65"/>
      <c r="N363" s="65"/>
      <c r="O363" s="65"/>
      <c r="P363" s="65"/>
      <c r="Q363" s="65"/>
      <c r="R363" s="65"/>
      <c r="S363" s="65"/>
    </row>
    <row r="364" spans="1:19" s="20" customFormat="1" x14ac:dyDescent="0.55000000000000004">
      <c r="A364" s="19"/>
      <c r="E364" s="19"/>
      <c r="H364" s="65"/>
      <c r="I364" s="65"/>
      <c r="J364" s="65"/>
      <c r="K364" s="65"/>
      <c r="L364" s="65"/>
      <c r="M364" s="65"/>
      <c r="N364" s="65"/>
      <c r="O364" s="65"/>
      <c r="P364" s="65"/>
      <c r="Q364" s="65"/>
      <c r="R364" s="65"/>
      <c r="S364" s="65"/>
    </row>
    <row r="365" spans="1:19" s="20" customFormat="1" x14ac:dyDescent="0.55000000000000004">
      <c r="A365" s="19"/>
      <c r="E365" s="19"/>
      <c r="H365" s="65"/>
      <c r="I365" s="65"/>
      <c r="J365" s="65"/>
      <c r="K365" s="65"/>
      <c r="L365" s="65"/>
      <c r="M365" s="65"/>
      <c r="N365" s="65"/>
      <c r="O365" s="65"/>
      <c r="P365" s="65"/>
      <c r="Q365" s="65"/>
      <c r="R365" s="65"/>
      <c r="S365" s="65"/>
    </row>
    <row r="366" spans="1:19" s="20" customFormat="1" x14ac:dyDescent="0.55000000000000004">
      <c r="A366" s="19"/>
      <c r="E366" s="19"/>
      <c r="H366" s="65"/>
      <c r="I366" s="65"/>
      <c r="J366" s="65"/>
      <c r="K366" s="65"/>
      <c r="L366" s="65"/>
      <c r="M366" s="65"/>
      <c r="N366" s="65"/>
      <c r="O366" s="65"/>
      <c r="P366" s="65"/>
      <c r="Q366" s="65"/>
      <c r="R366" s="65"/>
      <c r="S366" s="65"/>
    </row>
    <row r="367" spans="1:19" s="20" customFormat="1" x14ac:dyDescent="0.55000000000000004">
      <c r="A367" s="19"/>
      <c r="E367" s="19"/>
      <c r="H367" s="65"/>
      <c r="I367" s="65"/>
      <c r="J367" s="65"/>
      <c r="K367" s="65"/>
      <c r="L367" s="65"/>
      <c r="M367" s="65"/>
      <c r="N367" s="65"/>
      <c r="O367" s="65"/>
      <c r="P367" s="65"/>
      <c r="Q367" s="65"/>
      <c r="R367" s="65"/>
      <c r="S367" s="65"/>
    </row>
    <row r="368" spans="1:19" s="20" customFormat="1" x14ac:dyDescent="0.55000000000000004">
      <c r="A368" s="19"/>
      <c r="E368" s="19"/>
      <c r="H368" s="65"/>
      <c r="I368" s="65"/>
      <c r="J368" s="65"/>
      <c r="K368" s="65"/>
      <c r="L368" s="65"/>
      <c r="M368" s="65"/>
      <c r="N368" s="65"/>
      <c r="O368" s="65"/>
      <c r="P368" s="65"/>
      <c r="Q368" s="65"/>
      <c r="R368" s="65"/>
      <c r="S368" s="65"/>
    </row>
    <row r="369" spans="1:19" s="20" customFormat="1" x14ac:dyDescent="0.55000000000000004">
      <c r="A369" s="19"/>
      <c r="E369" s="19"/>
      <c r="H369" s="65"/>
      <c r="I369" s="65"/>
      <c r="J369" s="65"/>
      <c r="K369" s="65"/>
      <c r="L369" s="65"/>
      <c r="M369" s="65"/>
      <c r="N369" s="65"/>
      <c r="O369" s="65"/>
      <c r="P369" s="65"/>
      <c r="Q369" s="65"/>
      <c r="R369" s="65"/>
      <c r="S369" s="65"/>
    </row>
    <row r="370" spans="1:19" s="20" customFormat="1" x14ac:dyDescent="0.55000000000000004">
      <c r="A370" s="19"/>
      <c r="E370" s="19"/>
      <c r="H370" s="65"/>
      <c r="I370" s="65"/>
      <c r="J370" s="65"/>
      <c r="K370" s="65"/>
      <c r="L370" s="65"/>
      <c r="M370" s="65"/>
      <c r="N370" s="65"/>
      <c r="O370" s="65"/>
      <c r="P370" s="65"/>
      <c r="Q370" s="65"/>
      <c r="R370" s="65"/>
      <c r="S370" s="65"/>
    </row>
    <row r="371" spans="1:19" s="20" customFormat="1" x14ac:dyDescent="0.55000000000000004">
      <c r="A371" s="19"/>
      <c r="E371" s="19"/>
      <c r="H371" s="65"/>
      <c r="I371" s="65"/>
      <c r="J371" s="65"/>
      <c r="K371" s="65"/>
      <c r="L371" s="65"/>
      <c r="M371" s="65"/>
      <c r="N371" s="65"/>
      <c r="O371" s="65"/>
      <c r="P371" s="65"/>
      <c r="Q371" s="65"/>
      <c r="R371" s="65"/>
      <c r="S371" s="65"/>
    </row>
    <row r="372" spans="1:19" s="20" customFormat="1" x14ac:dyDescent="0.55000000000000004">
      <c r="A372" s="19"/>
      <c r="E372" s="19"/>
      <c r="H372" s="65"/>
      <c r="I372" s="65"/>
      <c r="J372" s="65"/>
      <c r="K372" s="65"/>
      <c r="L372" s="65"/>
      <c r="M372" s="65"/>
      <c r="N372" s="65"/>
      <c r="O372" s="65"/>
      <c r="P372" s="65"/>
      <c r="Q372" s="65"/>
      <c r="R372" s="65"/>
      <c r="S372" s="65"/>
    </row>
    <row r="373" spans="1:19" s="20" customFormat="1" x14ac:dyDescent="0.55000000000000004">
      <c r="A373" s="19"/>
      <c r="E373" s="19"/>
      <c r="H373" s="65"/>
      <c r="I373" s="65"/>
      <c r="J373" s="65"/>
      <c r="K373" s="65"/>
      <c r="L373" s="65"/>
      <c r="M373" s="65"/>
      <c r="N373" s="65"/>
      <c r="O373" s="65"/>
      <c r="P373" s="65"/>
      <c r="Q373" s="65"/>
      <c r="R373" s="65"/>
      <c r="S373" s="65"/>
    </row>
    <row r="374" spans="1:19" s="20" customFormat="1" x14ac:dyDescent="0.55000000000000004">
      <c r="A374" s="19"/>
      <c r="E374" s="19"/>
      <c r="H374" s="65"/>
      <c r="I374" s="65"/>
      <c r="J374" s="65"/>
      <c r="K374" s="65"/>
      <c r="L374" s="65"/>
      <c r="M374" s="65"/>
      <c r="N374" s="65"/>
      <c r="O374" s="65"/>
      <c r="P374" s="65"/>
      <c r="Q374" s="65"/>
      <c r="R374" s="65"/>
      <c r="S374" s="65"/>
    </row>
    <row r="375" spans="1:19" s="20" customFormat="1" x14ac:dyDescent="0.55000000000000004">
      <c r="A375" s="19"/>
      <c r="E375" s="19"/>
      <c r="H375" s="65"/>
      <c r="I375" s="65"/>
      <c r="J375" s="65"/>
      <c r="K375" s="65"/>
      <c r="L375" s="65"/>
      <c r="M375" s="65"/>
      <c r="N375" s="65"/>
      <c r="O375" s="65"/>
      <c r="P375" s="65"/>
      <c r="Q375" s="65"/>
      <c r="R375" s="65"/>
      <c r="S375" s="65"/>
    </row>
    <row r="376" spans="1:19" s="20" customFormat="1" x14ac:dyDescent="0.55000000000000004">
      <c r="A376" s="19"/>
      <c r="E376" s="19"/>
      <c r="H376" s="65"/>
      <c r="I376" s="65"/>
      <c r="J376" s="65"/>
      <c r="K376" s="65"/>
      <c r="L376" s="65"/>
      <c r="M376" s="65"/>
      <c r="N376" s="65"/>
      <c r="O376" s="65"/>
      <c r="P376" s="65"/>
      <c r="Q376" s="65"/>
      <c r="R376" s="65"/>
      <c r="S376" s="65"/>
    </row>
    <row r="377" spans="1:19" s="20" customFormat="1" x14ac:dyDescent="0.55000000000000004">
      <c r="A377" s="19"/>
      <c r="E377" s="19"/>
      <c r="H377" s="65"/>
      <c r="I377" s="65"/>
      <c r="J377" s="65"/>
      <c r="K377" s="65"/>
      <c r="L377" s="65"/>
      <c r="M377" s="65"/>
      <c r="N377" s="65"/>
      <c r="O377" s="65"/>
      <c r="P377" s="65"/>
      <c r="Q377" s="65"/>
      <c r="R377" s="65"/>
      <c r="S377" s="65"/>
    </row>
    <row r="378" spans="1:19" s="20" customFormat="1" x14ac:dyDescent="0.55000000000000004">
      <c r="A378" s="19"/>
      <c r="E378" s="19"/>
      <c r="H378" s="65"/>
      <c r="I378" s="65"/>
      <c r="J378" s="65"/>
      <c r="K378" s="65"/>
      <c r="L378" s="65"/>
      <c r="M378" s="65"/>
      <c r="N378" s="65"/>
      <c r="O378" s="65"/>
      <c r="P378" s="65"/>
      <c r="Q378" s="65"/>
      <c r="R378" s="65"/>
      <c r="S378" s="65"/>
    </row>
    <row r="379" spans="1:19" s="20" customFormat="1" x14ac:dyDescent="0.55000000000000004">
      <c r="A379" s="19"/>
      <c r="E379" s="19"/>
      <c r="H379" s="65"/>
      <c r="I379" s="65"/>
      <c r="J379" s="65"/>
      <c r="K379" s="65"/>
      <c r="L379" s="65"/>
      <c r="M379" s="65"/>
      <c r="N379" s="65"/>
      <c r="O379" s="65"/>
      <c r="P379" s="65"/>
      <c r="Q379" s="65"/>
      <c r="R379" s="65"/>
      <c r="S379" s="65"/>
    </row>
    <row r="380" spans="1:19" s="20" customFormat="1" x14ac:dyDescent="0.55000000000000004">
      <c r="A380" s="19"/>
      <c r="E380" s="19"/>
      <c r="H380" s="65"/>
      <c r="I380" s="65"/>
      <c r="J380" s="65"/>
      <c r="K380" s="65"/>
      <c r="L380" s="65"/>
      <c r="M380" s="65"/>
      <c r="N380" s="65"/>
      <c r="O380" s="65"/>
      <c r="P380" s="65"/>
      <c r="Q380" s="65"/>
      <c r="R380" s="65"/>
      <c r="S380" s="65"/>
    </row>
    <row r="381" spans="1:19" s="20" customFormat="1" x14ac:dyDescent="0.55000000000000004">
      <c r="A381" s="19"/>
      <c r="E381" s="19"/>
      <c r="H381" s="65"/>
      <c r="I381" s="65"/>
      <c r="J381" s="65"/>
      <c r="K381" s="65"/>
      <c r="L381" s="65"/>
      <c r="M381" s="65"/>
      <c r="N381" s="65"/>
      <c r="O381" s="65"/>
      <c r="P381" s="65"/>
      <c r="Q381" s="65"/>
      <c r="R381" s="65"/>
      <c r="S381" s="65"/>
    </row>
    <row r="382" spans="1:19" s="20" customFormat="1" x14ac:dyDescent="0.55000000000000004">
      <c r="A382" s="19"/>
      <c r="E382" s="19"/>
      <c r="H382" s="65"/>
      <c r="I382" s="65"/>
      <c r="J382" s="65"/>
      <c r="K382" s="65"/>
      <c r="L382" s="65"/>
      <c r="M382" s="65"/>
      <c r="N382" s="65"/>
      <c r="O382" s="65"/>
      <c r="P382" s="65"/>
      <c r="Q382" s="65"/>
      <c r="R382" s="65"/>
      <c r="S382" s="65"/>
    </row>
    <row r="383" spans="1:19" s="20" customFormat="1" x14ac:dyDescent="0.55000000000000004">
      <c r="A383" s="19"/>
      <c r="E383" s="19"/>
      <c r="H383" s="65"/>
      <c r="I383" s="65"/>
      <c r="J383" s="65"/>
      <c r="K383" s="65"/>
      <c r="L383" s="65"/>
      <c r="M383" s="65"/>
      <c r="N383" s="65"/>
      <c r="O383" s="65"/>
      <c r="P383" s="65"/>
      <c r="Q383" s="65"/>
      <c r="R383" s="65"/>
      <c r="S383" s="65"/>
    </row>
    <row r="384" spans="1:19" s="20" customFormat="1" x14ac:dyDescent="0.55000000000000004">
      <c r="A384" s="19"/>
      <c r="E384" s="19"/>
      <c r="H384" s="65"/>
      <c r="I384" s="65"/>
      <c r="J384" s="65"/>
      <c r="K384" s="65"/>
      <c r="L384" s="65"/>
      <c r="M384" s="65"/>
      <c r="N384" s="65"/>
      <c r="O384" s="65"/>
      <c r="P384" s="65"/>
      <c r="Q384" s="65"/>
      <c r="R384" s="65"/>
      <c r="S384" s="65"/>
    </row>
    <row r="385" spans="1:19" s="20" customFormat="1" x14ac:dyDescent="0.55000000000000004">
      <c r="A385" s="19"/>
      <c r="E385" s="19"/>
      <c r="H385" s="65"/>
      <c r="I385" s="65"/>
      <c r="J385" s="65"/>
      <c r="K385" s="65"/>
      <c r="L385" s="65"/>
      <c r="M385" s="65"/>
      <c r="N385" s="65"/>
      <c r="O385" s="65"/>
      <c r="P385" s="65"/>
      <c r="Q385" s="65"/>
      <c r="R385" s="65"/>
      <c r="S385" s="65"/>
    </row>
    <row r="386" spans="1:19" s="20" customFormat="1" x14ac:dyDescent="0.55000000000000004">
      <c r="A386" s="19"/>
      <c r="E386" s="19"/>
      <c r="H386" s="65"/>
      <c r="I386" s="65"/>
      <c r="J386" s="65"/>
      <c r="K386" s="65"/>
      <c r="L386" s="65"/>
      <c r="M386" s="65"/>
      <c r="N386" s="65"/>
      <c r="O386" s="65"/>
      <c r="P386" s="65"/>
      <c r="Q386" s="65"/>
      <c r="R386" s="65"/>
      <c r="S386" s="65"/>
    </row>
    <row r="387" spans="1:19" s="20" customFormat="1" x14ac:dyDescent="0.55000000000000004">
      <c r="A387" s="19"/>
      <c r="E387" s="19"/>
      <c r="H387" s="65"/>
      <c r="I387" s="65"/>
      <c r="J387" s="65"/>
      <c r="K387" s="65"/>
      <c r="L387" s="65"/>
      <c r="M387" s="65"/>
      <c r="N387" s="65"/>
      <c r="O387" s="65"/>
      <c r="P387" s="65"/>
      <c r="Q387" s="65"/>
      <c r="R387" s="65"/>
      <c r="S387" s="65"/>
    </row>
    <row r="388" spans="1:19" s="20" customFormat="1" x14ac:dyDescent="0.55000000000000004">
      <c r="A388" s="19"/>
      <c r="E388" s="19"/>
      <c r="H388" s="65"/>
      <c r="I388" s="65"/>
      <c r="J388" s="65"/>
      <c r="K388" s="65"/>
      <c r="L388" s="65"/>
      <c r="M388" s="65"/>
      <c r="N388" s="65"/>
      <c r="O388" s="65"/>
      <c r="P388" s="65"/>
      <c r="Q388" s="65"/>
      <c r="R388" s="65"/>
      <c r="S388" s="65"/>
    </row>
    <row r="389" spans="1:19" s="20" customFormat="1" x14ac:dyDescent="0.55000000000000004">
      <c r="A389" s="19"/>
      <c r="E389" s="19"/>
      <c r="H389" s="65"/>
      <c r="I389" s="65"/>
      <c r="J389" s="65"/>
      <c r="K389" s="65"/>
      <c r="L389" s="65"/>
      <c r="M389" s="65"/>
      <c r="N389" s="65"/>
      <c r="O389" s="65"/>
      <c r="P389" s="65"/>
      <c r="Q389" s="65"/>
      <c r="R389" s="65"/>
      <c r="S389" s="65"/>
    </row>
    <row r="390" spans="1:19" s="20" customFormat="1" x14ac:dyDescent="0.55000000000000004">
      <c r="A390" s="19"/>
      <c r="E390" s="19"/>
      <c r="H390" s="65"/>
      <c r="I390" s="65"/>
      <c r="J390" s="65"/>
      <c r="K390" s="65"/>
      <c r="L390" s="65"/>
      <c r="M390" s="65"/>
      <c r="N390" s="65"/>
      <c r="O390" s="65"/>
      <c r="P390" s="65"/>
      <c r="Q390" s="65"/>
      <c r="R390" s="65"/>
      <c r="S390" s="65"/>
    </row>
    <row r="391" spans="1:19" s="20" customFormat="1" x14ac:dyDescent="0.55000000000000004">
      <c r="A391" s="19"/>
      <c r="E391" s="19"/>
      <c r="H391" s="65"/>
      <c r="I391" s="65"/>
      <c r="J391" s="65"/>
      <c r="K391" s="65"/>
      <c r="L391" s="65"/>
      <c r="M391" s="65"/>
      <c r="N391" s="65"/>
      <c r="O391" s="65"/>
      <c r="P391" s="65"/>
      <c r="Q391" s="65"/>
      <c r="R391" s="65"/>
      <c r="S391" s="65"/>
    </row>
    <row r="392" spans="1:19" s="20" customFormat="1" x14ac:dyDescent="0.55000000000000004">
      <c r="A392" s="19"/>
      <c r="E392" s="19"/>
      <c r="H392" s="65"/>
      <c r="I392" s="65"/>
      <c r="J392" s="65"/>
      <c r="K392" s="65"/>
      <c r="L392" s="65"/>
      <c r="M392" s="65"/>
      <c r="N392" s="65"/>
      <c r="O392" s="65"/>
      <c r="P392" s="65"/>
      <c r="Q392" s="65"/>
      <c r="R392" s="65"/>
      <c r="S392" s="65"/>
    </row>
    <row r="393" spans="1:19" s="20" customFormat="1" x14ac:dyDescent="0.55000000000000004">
      <c r="A393" s="19"/>
      <c r="E393" s="19"/>
      <c r="H393" s="65"/>
      <c r="I393" s="65"/>
      <c r="J393" s="65"/>
      <c r="K393" s="65"/>
      <c r="L393" s="65"/>
      <c r="M393" s="65"/>
      <c r="N393" s="65"/>
      <c r="O393" s="65"/>
      <c r="P393" s="65"/>
      <c r="Q393" s="65"/>
      <c r="R393" s="65"/>
      <c r="S393" s="65"/>
    </row>
    <row r="394" spans="1:19" s="20" customFormat="1" x14ac:dyDescent="0.55000000000000004">
      <c r="A394" s="19"/>
      <c r="E394" s="19"/>
      <c r="H394" s="65"/>
      <c r="I394" s="65"/>
      <c r="J394" s="65"/>
      <c r="K394" s="65"/>
      <c r="L394" s="65"/>
      <c r="M394" s="65"/>
      <c r="N394" s="65"/>
      <c r="O394" s="65"/>
      <c r="P394" s="65"/>
      <c r="Q394" s="65"/>
      <c r="R394" s="65"/>
      <c r="S394" s="65"/>
    </row>
    <row r="395" spans="1:19" s="20" customFormat="1" x14ac:dyDescent="0.55000000000000004">
      <c r="A395" s="19"/>
      <c r="E395" s="19"/>
      <c r="H395" s="65"/>
      <c r="I395" s="65"/>
      <c r="J395" s="65"/>
      <c r="K395" s="65"/>
      <c r="L395" s="65"/>
      <c r="M395" s="65"/>
      <c r="N395" s="65"/>
      <c r="O395" s="65"/>
      <c r="P395" s="65"/>
      <c r="Q395" s="65"/>
      <c r="R395" s="65"/>
      <c r="S395" s="65"/>
    </row>
    <row r="396" spans="1:19" s="20" customFormat="1" x14ac:dyDescent="0.55000000000000004">
      <c r="A396" s="19"/>
      <c r="E396" s="19"/>
      <c r="H396" s="65"/>
      <c r="I396" s="65"/>
      <c r="J396" s="65"/>
      <c r="K396" s="65"/>
      <c r="L396" s="65"/>
      <c r="M396" s="65"/>
      <c r="N396" s="65"/>
      <c r="O396" s="65"/>
      <c r="P396" s="65"/>
      <c r="Q396" s="65"/>
      <c r="R396" s="65"/>
      <c r="S396" s="65"/>
    </row>
    <row r="397" spans="1:19" s="20" customFormat="1" x14ac:dyDescent="0.55000000000000004">
      <c r="A397" s="19"/>
      <c r="E397" s="19"/>
      <c r="H397" s="65"/>
      <c r="I397" s="65"/>
      <c r="J397" s="65"/>
      <c r="K397" s="65"/>
      <c r="L397" s="65"/>
      <c r="M397" s="65"/>
      <c r="N397" s="65"/>
      <c r="O397" s="65"/>
      <c r="P397" s="65"/>
      <c r="Q397" s="65"/>
      <c r="R397" s="65"/>
      <c r="S397" s="65"/>
    </row>
    <row r="398" spans="1:19" s="20" customFormat="1" x14ac:dyDescent="0.55000000000000004">
      <c r="A398" s="19"/>
      <c r="E398" s="19"/>
      <c r="H398" s="65"/>
      <c r="I398" s="65"/>
      <c r="J398" s="65"/>
      <c r="K398" s="65"/>
      <c r="L398" s="65"/>
      <c r="M398" s="65"/>
      <c r="N398" s="65"/>
      <c r="O398" s="65"/>
      <c r="P398" s="65"/>
      <c r="Q398" s="65"/>
      <c r="R398" s="65"/>
      <c r="S398" s="65"/>
    </row>
    <row r="399" spans="1:19" s="20" customFormat="1" x14ac:dyDescent="0.55000000000000004">
      <c r="A399" s="19"/>
      <c r="E399" s="19"/>
      <c r="H399" s="65"/>
      <c r="I399" s="65"/>
      <c r="J399" s="65"/>
      <c r="K399" s="65"/>
      <c r="L399" s="65"/>
      <c r="M399" s="65"/>
      <c r="N399" s="65"/>
      <c r="O399" s="65"/>
      <c r="P399" s="65"/>
      <c r="Q399" s="65"/>
      <c r="R399" s="65"/>
      <c r="S399" s="65"/>
    </row>
    <row r="400" spans="1:19" s="20" customFormat="1" x14ac:dyDescent="0.55000000000000004">
      <c r="A400" s="19"/>
      <c r="E400" s="19"/>
      <c r="H400" s="65"/>
      <c r="I400" s="65"/>
      <c r="J400" s="65"/>
      <c r="K400" s="65"/>
      <c r="L400" s="65"/>
      <c r="M400" s="65"/>
      <c r="N400" s="65"/>
      <c r="O400" s="65"/>
      <c r="P400" s="65"/>
      <c r="Q400" s="65"/>
      <c r="R400" s="65"/>
      <c r="S400" s="65"/>
    </row>
    <row r="401" spans="1:19" s="20" customFormat="1" x14ac:dyDescent="0.55000000000000004">
      <c r="A401" s="19"/>
      <c r="E401" s="19"/>
      <c r="H401" s="65"/>
      <c r="I401" s="65"/>
      <c r="J401" s="65"/>
      <c r="K401" s="65"/>
      <c r="L401" s="65"/>
      <c r="M401" s="65"/>
      <c r="N401" s="65"/>
      <c r="O401" s="65"/>
      <c r="P401" s="65"/>
      <c r="Q401" s="65"/>
      <c r="R401" s="65"/>
      <c r="S401" s="65"/>
    </row>
    <row r="402" spans="1:19" s="20" customFormat="1" x14ac:dyDescent="0.55000000000000004">
      <c r="A402" s="19"/>
      <c r="E402" s="19"/>
      <c r="H402" s="65"/>
      <c r="I402" s="65"/>
      <c r="J402" s="65"/>
      <c r="K402" s="65"/>
      <c r="L402" s="65"/>
      <c r="M402" s="65"/>
      <c r="N402" s="65"/>
      <c r="O402" s="65"/>
      <c r="P402" s="65"/>
      <c r="Q402" s="65"/>
      <c r="R402" s="65"/>
      <c r="S402" s="65"/>
    </row>
    <row r="403" spans="1:19" s="20" customFormat="1" x14ac:dyDescent="0.55000000000000004">
      <c r="A403" s="19"/>
      <c r="E403" s="19"/>
      <c r="H403" s="65"/>
      <c r="I403" s="65"/>
      <c r="J403" s="65"/>
      <c r="K403" s="65"/>
      <c r="L403" s="65"/>
      <c r="M403" s="65"/>
      <c r="N403" s="65"/>
      <c r="O403" s="65"/>
      <c r="P403" s="65"/>
      <c r="Q403" s="65"/>
      <c r="R403" s="65"/>
      <c r="S403" s="65"/>
    </row>
    <row r="404" spans="1:19" s="20" customFormat="1" x14ac:dyDescent="0.55000000000000004">
      <c r="A404" s="19"/>
      <c r="E404" s="19"/>
      <c r="H404" s="65"/>
      <c r="I404" s="65"/>
      <c r="J404" s="65"/>
      <c r="K404" s="65"/>
      <c r="L404" s="65"/>
      <c r="M404" s="65"/>
      <c r="N404" s="65"/>
      <c r="O404" s="65"/>
      <c r="P404" s="65"/>
      <c r="Q404" s="65"/>
      <c r="R404" s="65"/>
      <c r="S404" s="65"/>
    </row>
    <row r="405" spans="1:19" s="20" customFormat="1" x14ac:dyDescent="0.55000000000000004">
      <c r="A405" s="19"/>
      <c r="E405" s="19"/>
      <c r="H405" s="65"/>
      <c r="I405" s="65"/>
      <c r="J405" s="65"/>
      <c r="K405" s="65"/>
      <c r="L405" s="65"/>
      <c r="M405" s="65"/>
      <c r="N405" s="65"/>
      <c r="O405" s="65"/>
      <c r="P405" s="65"/>
      <c r="Q405" s="65"/>
      <c r="R405" s="65"/>
      <c r="S405" s="65"/>
    </row>
    <row r="406" spans="1:19" s="20" customFormat="1" x14ac:dyDescent="0.55000000000000004">
      <c r="A406" s="19"/>
      <c r="E406" s="19"/>
      <c r="H406" s="65"/>
      <c r="I406" s="65"/>
      <c r="J406" s="65"/>
      <c r="K406" s="65"/>
      <c r="L406" s="65"/>
      <c r="M406" s="65"/>
      <c r="N406" s="65"/>
      <c r="O406" s="65"/>
      <c r="P406" s="65"/>
      <c r="Q406" s="65"/>
      <c r="R406" s="65"/>
      <c r="S406" s="65"/>
    </row>
    <row r="407" spans="1:19" s="20" customFormat="1" x14ac:dyDescent="0.55000000000000004">
      <c r="A407" s="19"/>
      <c r="E407" s="19"/>
      <c r="H407" s="65"/>
      <c r="I407" s="65"/>
      <c r="J407" s="65"/>
      <c r="K407" s="65"/>
      <c r="L407" s="65"/>
      <c r="M407" s="65"/>
      <c r="N407" s="65"/>
      <c r="O407" s="65"/>
      <c r="P407" s="65"/>
      <c r="Q407" s="65"/>
      <c r="R407" s="65"/>
      <c r="S407" s="65"/>
    </row>
    <row r="408" spans="1:19" s="20" customFormat="1" x14ac:dyDescent="0.55000000000000004">
      <c r="A408" s="19"/>
      <c r="E408" s="19"/>
      <c r="H408" s="65"/>
      <c r="I408" s="65"/>
      <c r="J408" s="65"/>
      <c r="K408" s="65"/>
      <c r="L408" s="65"/>
      <c r="M408" s="65"/>
      <c r="N408" s="65"/>
      <c r="O408" s="65"/>
      <c r="P408" s="65"/>
      <c r="Q408" s="65"/>
      <c r="R408" s="65"/>
      <c r="S408" s="65"/>
    </row>
    <row r="409" spans="1:19" s="20" customFormat="1" x14ac:dyDescent="0.55000000000000004">
      <c r="A409" s="19"/>
      <c r="E409" s="19"/>
      <c r="H409" s="65"/>
      <c r="I409" s="65"/>
      <c r="J409" s="65"/>
      <c r="K409" s="65"/>
      <c r="L409" s="65"/>
      <c r="M409" s="65"/>
      <c r="N409" s="65"/>
      <c r="O409" s="65"/>
      <c r="P409" s="65"/>
      <c r="Q409" s="65"/>
      <c r="R409" s="65"/>
      <c r="S409" s="65"/>
    </row>
    <row r="410" spans="1:19" s="20" customFormat="1" x14ac:dyDescent="0.55000000000000004">
      <c r="A410" s="19"/>
      <c r="E410" s="19"/>
      <c r="H410" s="65"/>
      <c r="I410" s="65"/>
      <c r="J410" s="65"/>
      <c r="K410" s="65"/>
      <c r="L410" s="65"/>
      <c r="M410" s="65"/>
      <c r="N410" s="65"/>
      <c r="O410" s="65"/>
      <c r="P410" s="65"/>
      <c r="Q410" s="65"/>
      <c r="R410" s="65"/>
      <c r="S410" s="65"/>
    </row>
    <row r="411" spans="1:19" s="20" customFormat="1" x14ac:dyDescent="0.55000000000000004">
      <c r="A411" s="19"/>
      <c r="E411" s="19"/>
      <c r="H411" s="65"/>
      <c r="I411" s="65"/>
      <c r="J411" s="65"/>
      <c r="K411" s="65"/>
      <c r="L411" s="65"/>
      <c r="M411" s="65"/>
      <c r="N411" s="65"/>
      <c r="O411" s="65"/>
      <c r="P411" s="65"/>
      <c r="Q411" s="65"/>
      <c r="R411" s="65"/>
      <c r="S411" s="65"/>
    </row>
    <row r="412" spans="1:19" s="20" customFormat="1" x14ac:dyDescent="0.55000000000000004">
      <c r="A412" s="19"/>
      <c r="E412" s="19"/>
      <c r="H412" s="65"/>
      <c r="I412" s="65"/>
      <c r="J412" s="65"/>
      <c r="K412" s="65"/>
      <c r="L412" s="65"/>
      <c r="M412" s="65"/>
      <c r="N412" s="65"/>
      <c r="O412" s="65"/>
      <c r="P412" s="65"/>
      <c r="Q412" s="65"/>
      <c r="R412" s="65"/>
      <c r="S412" s="65"/>
    </row>
    <row r="413" spans="1:19" s="20" customFormat="1" x14ac:dyDescent="0.55000000000000004">
      <c r="A413" s="19"/>
      <c r="E413" s="19"/>
      <c r="H413" s="65"/>
      <c r="I413" s="65"/>
      <c r="J413" s="65"/>
      <c r="K413" s="65"/>
      <c r="L413" s="65"/>
      <c r="M413" s="65"/>
      <c r="N413" s="65"/>
      <c r="O413" s="65"/>
      <c r="P413" s="65"/>
      <c r="Q413" s="65"/>
      <c r="R413" s="65"/>
      <c r="S413" s="65"/>
    </row>
    <row r="414" spans="1:19" s="20" customFormat="1" x14ac:dyDescent="0.55000000000000004">
      <c r="A414" s="19"/>
      <c r="E414" s="19"/>
      <c r="H414" s="65"/>
      <c r="I414" s="65"/>
      <c r="J414" s="65"/>
      <c r="K414" s="65"/>
      <c r="L414" s="65"/>
      <c r="M414" s="65"/>
      <c r="N414" s="65"/>
      <c r="O414" s="65"/>
      <c r="P414" s="65"/>
      <c r="Q414" s="65"/>
      <c r="R414" s="65"/>
      <c r="S414" s="65"/>
    </row>
    <row r="415" spans="1:19" s="20" customFormat="1" x14ac:dyDescent="0.55000000000000004">
      <c r="A415" s="19"/>
      <c r="E415" s="19"/>
      <c r="H415" s="65"/>
      <c r="I415" s="65"/>
      <c r="J415" s="65"/>
      <c r="K415" s="65"/>
      <c r="L415" s="65"/>
      <c r="M415" s="65"/>
      <c r="N415" s="65"/>
      <c r="O415" s="65"/>
      <c r="P415" s="65"/>
      <c r="Q415" s="65"/>
      <c r="R415" s="65"/>
      <c r="S415" s="65"/>
    </row>
    <row r="416" spans="1:19" s="20" customFormat="1" x14ac:dyDescent="0.55000000000000004">
      <c r="A416" s="19"/>
      <c r="E416" s="19"/>
      <c r="H416" s="65"/>
      <c r="I416" s="65"/>
      <c r="J416" s="65"/>
      <c r="K416" s="65"/>
      <c r="L416" s="65"/>
      <c r="M416" s="65"/>
      <c r="N416" s="65"/>
      <c r="O416" s="65"/>
      <c r="P416" s="65"/>
      <c r="Q416" s="65"/>
      <c r="R416" s="65"/>
      <c r="S416" s="65"/>
    </row>
    <row r="417" spans="1:19" s="20" customFormat="1" x14ac:dyDescent="0.55000000000000004">
      <c r="A417" s="19"/>
      <c r="E417" s="19"/>
      <c r="H417" s="65"/>
      <c r="I417" s="65"/>
      <c r="J417" s="65"/>
      <c r="K417" s="65"/>
      <c r="L417" s="65"/>
      <c r="M417" s="65"/>
      <c r="N417" s="65"/>
      <c r="O417" s="65"/>
      <c r="P417" s="65"/>
      <c r="Q417" s="65"/>
      <c r="R417" s="65"/>
      <c r="S417" s="65"/>
    </row>
    <row r="418" spans="1:19" s="20" customFormat="1" x14ac:dyDescent="0.55000000000000004">
      <c r="A418" s="19"/>
      <c r="E418" s="19"/>
      <c r="H418" s="65"/>
      <c r="I418" s="65"/>
      <c r="J418" s="65"/>
      <c r="K418" s="65"/>
      <c r="L418" s="65"/>
      <c r="M418" s="65"/>
      <c r="N418" s="65"/>
      <c r="O418" s="65"/>
      <c r="P418" s="65"/>
      <c r="Q418" s="65"/>
      <c r="R418" s="65"/>
      <c r="S418" s="65"/>
    </row>
    <row r="419" spans="1:19" s="20" customFormat="1" x14ac:dyDescent="0.55000000000000004">
      <c r="A419" s="19"/>
      <c r="E419" s="19"/>
      <c r="H419" s="65"/>
      <c r="I419" s="65"/>
      <c r="J419" s="65"/>
      <c r="K419" s="65"/>
      <c r="L419" s="65"/>
      <c r="M419" s="65"/>
      <c r="N419" s="65"/>
      <c r="O419" s="65"/>
      <c r="P419" s="65"/>
      <c r="Q419" s="65"/>
      <c r="R419" s="65"/>
      <c r="S419" s="65"/>
    </row>
    <row r="420" spans="1:19" s="20" customFormat="1" x14ac:dyDescent="0.55000000000000004">
      <c r="A420" s="19"/>
      <c r="E420" s="19"/>
      <c r="H420" s="65"/>
      <c r="I420" s="65"/>
      <c r="J420" s="65"/>
      <c r="K420" s="65"/>
      <c r="L420" s="65"/>
      <c r="M420" s="65"/>
      <c r="N420" s="65"/>
      <c r="O420" s="65"/>
      <c r="P420" s="65"/>
      <c r="Q420" s="65"/>
      <c r="R420" s="65"/>
      <c r="S420" s="65"/>
    </row>
    <row r="421" spans="1:19" s="20" customFormat="1" x14ac:dyDescent="0.55000000000000004">
      <c r="A421" s="19"/>
      <c r="E421" s="19"/>
      <c r="H421" s="65"/>
      <c r="I421" s="65"/>
      <c r="J421" s="65"/>
      <c r="K421" s="65"/>
      <c r="L421" s="65"/>
      <c r="M421" s="65"/>
      <c r="N421" s="65"/>
      <c r="O421" s="65"/>
      <c r="P421" s="65"/>
      <c r="Q421" s="65"/>
      <c r="R421" s="65"/>
      <c r="S421" s="65"/>
    </row>
    <row r="422" spans="1:19" s="20" customFormat="1" x14ac:dyDescent="0.55000000000000004">
      <c r="A422" s="19"/>
      <c r="E422" s="19"/>
      <c r="H422" s="65"/>
      <c r="I422" s="65"/>
      <c r="J422" s="65"/>
      <c r="K422" s="65"/>
      <c r="L422" s="65"/>
      <c r="M422" s="65"/>
      <c r="N422" s="65"/>
      <c r="O422" s="65"/>
      <c r="P422" s="65"/>
      <c r="Q422" s="65"/>
      <c r="R422" s="65"/>
      <c r="S422" s="65"/>
    </row>
    <row r="423" spans="1:19" s="20" customFormat="1" x14ac:dyDescent="0.55000000000000004">
      <c r="A423" s="19"/>
      <c r="E423" s="19"/>
      <c r="H423" s="65"/>
      <c r="I423" s="65"/>
      <c r="J423" s="65"/>
      <c r="K423" s="65"/>
      <c r="L423" s="65"/>
      <c r="M423" s="65"/>
      <c r="N423" s="65"/>
      <c r="O423" s="65"/>
      <c r="P423" s="65"/>
      <c r="Q423" s="65"/>
      <c r="R423" s="65"/>
      <c r="S423" s="65"/>
    </row>
    <row r="424" spans="1:19" s="20" customFormat="1" x14ac:dyDescent="0.55000000000000004">
      <c r="A424" s="19"/>
      <c r="E424" s="19"/>
      <c r="H424" s="65"/>
      <c r="I424" s="65"/>
      <c r="J424" s="65"/>
      <c r="K424" s="65"/>
      <c r="L424" s="65"/>
      <c r="M424" s="65"/>
      <c r="N424" s="65"/>
      <c r="O424" s="65"/>
      <c r="P424" s="65"/>
      <c r="Q424" s="65"/>
      <c r="R424" s="65"/>
      <c r="S424" s="65"/>
    </row>
    <row r="425" spans="1:19" s="20" customFormat="1" x14ac:dyDescent="0.55000000000000004">
      <c r="A425" s="19"/>
      <c r="E425" s="19"/>
      <c r="H425" s="65"/>
      <c r="I425" s="65"/>
      <c r="J425" s="65"/>
      <c r="K425" s="65"/>
      <c r="L425" s="65"/>
      <c r="M425" s="65"/>
      <c r="N425" s="65"/>
      <c r="O425" s="65"/>
      <c r="P425" s="65"/>
      <c r="Q425" s="65"/>
      <c r="R425" s="65"/>
      <c r="S425" s="65"/>
    </row>
    <row r="426" spans="1:19" s="20" customFormat="1" x14ac:dyDescent="0.55000000000000004">
      <c r="A426" s="19"/>
      <c r="E426" s="19"/>
      <c r="H426" s="65"/>
      <c r="I426" s="65"/>
      <c r="J426" s="65"/>
      <c r="K426" s="65"/>
      <c r="L426" s="65"/>
      <c r="M426" s="65"/>
      <c r="N426" s="65"/>
      <c r="O426" s="65"/>
      <c r="P426" s="65"/>
      <c r="Q426" s="65"/>
      <c r="R426" s="65"/>
      <c r="S426" s="65"/>
    </row>
    <row r="427" spans="1:19" s="20" customFormat="1" x14ac:dyDescent="0.55000000000000004">
      <c r="A427" s="19"/>
      <c r="E427" s="19"/>
      <c r="H427" s="65"/>
      <c r="I427" s="65"/>
      <c r="J427" s="65"/>
      <c r="K427" s="65"/>
      <c r="L427" s="65"/>
      <c r="M427" s="65"/>
      <c r="N427" s="65"/>
      <c r="O427" s="65"/>
      <c r="P427" s="65"/>
      <c r="Q427" s="65"/>
      <c r="R427" s="65"/>
      <c r="S427" s="65"/>
    </row>
    <row r="428" spans="1:19" s="20" customFormat="1" x14ac:dyDescent="0.55000000000000004">
      <c r="A428" s="19"/>
      <c r="E428" s="19"/>
      <c r="H428" s="65"/>
      <c r="I428" s="65"/>
      <c r="J428" s="65"/>
      <c r="K428" s="65"/>
      <c r="L428" s="65"/>
      <c r="M428" s="65"/>
      <c r="N428" s="65"/>
      <c r="O428" s="65"/>
      <c r="P428" s="65"/>
      <c r="Q428" s="65"/>
      <c r="R428" s="65"/>
      <c r="S428" s="65"/>
    </row>
    <row r="429" spans="1:19" s="20" customFormat="1" x14ac:dyDescent="0.55000000000000004">
      <c r="A429" s="19"/>
      <c r="E429" s="19"/>
      <c r="H429" s="65"/>
      <c r="I429" s="65"/>
      <c r="J429" s="65"/>
      <c r="K429" s="65"/>
      <c r="L429" s="65"/>
      <c r="M429" s="65"/>
      <c r="N429" s="65"/>
      <c r="O429" s="65"/>
      <c r="P429" s="65"/>
      <c r="Q429" s="65"/>
      <c r="R429" s="65"/>
      <c r="S429" s="65"/>
    </row>
    <row r="430" spans="1:19" s="20" customFormat="1" x14ac:dyDescent="0.55000000000000004">
      <c r="A430" s="19"/>
      <c r="E430" s="19"/>
      <c r="H430" s="65"/>
      <c r="I430" s="65"/>
      <c r="J430" s="65"/>
      <c r="K430" s="65"/>
      <c r="L430" s="65"/>
      <c r="M430" s="65"/>
      <c r="N430" s="65"/>
      <c r="O430" s="65"/>
      <c r="P430" s="65"/>
      <c r="Q430" s="65"/>
      <c r="R430" s="65"/>
      <c r="S430" s="65"/>
    </row>
    <row r="431" spans="1:19" s="20" customFormat="1" x14ac:dyDescent="0.55000000000000004">
      <c r="A431" s="19"/>
      <c r="E431" s="19"/>
      <c r="H431" s="65"/>
      <c r="I431" s="65"/>
      <c r="J431" s="65"/>
      <c r="K431" s="65"/>
      <c r="L431" s="65"/>
      <c r="M431" s="65"/>
      <c r="N431" s="65"/>
      <c r="O431" s="65"/>
      <c r="P431" s="65"/>
      <c r="Q431" s="65"/>
      <c r="R431" s="65"/>
      <c r="S431" s="65"/>
    </row>
    <row r="432" spans="1:19" s="20" customFormat="1" x14ac:dyDescent="0.55000000000000004">
      <c r="A432" s="19"/>
      <c r="E432" s="19"/>
      <c r="H432" s="65"/>
      <c r="I432" s="65"/>
      <c r="J432" s="65"/>
      <c r="K432" s="65"/>
      <c r="L432" s="65"/>
      <c r="M432" s="65"/>
      <c r="N432" s="65"/>
      <c r="O432" s="65"/>
      <c r="P432" s="65"/>
      <c r="Q432" s="65"/>
      <c r="R432" s="65"/>
      <c r="S432" s="65"/>
    </row>
    <row r="433" spans="1:19" s="20" customFormat="1" x14ac:dyDescent="0.55000000000000004">
      <c r="A433" s="19"/>
      <c r="E433" s="19"/>
      <c r="H433" s="65"/>
      <c r="I433" s="65"/>
      <c r="J433" s="65"/>
      <c r="K433" s="65"/>
      <c r="L433" s="65"/>
      <c r="M433" s="65"/>
      <c r="N433" s="65"/>
      <c r="O433" s="65"/>
      <c r="P433" s="65"/>
      <c r="Q433" s="65"/>
      <c r="R433" s="65"/>
      <c r="S433" s="65"/>
    </row>
    <row r="434" spans="1:19" s="20" customFormat="1" x14ac:dyDescent="0.55000000000000004">
      <c r="A434" s="19"/>
      <c r="E434" s="19"/>
      <c r="H434" s="65"/>
      <c r="I434" s="65"/>
      <c r="J434" s="65"/>
      <c r="K434" s="65"/>
      <c r="L434" s="65"/>
      <c r="M434" s="65"/>
      <c r="N434" s="65"/>
      <c r="O434" s="65"/>
      <c r="P434" s="65"/>
      <c r="Q434" s="65"/>
      <c r="R434" s="65"/>
      <c r="S434" s="65"/>
    </row>
    <row r="435" spans="1:19" s="20" customFormat="1" x14ac:dyDescent="0.55000000000000004">
      <c r="A435" s="19"/>
      <c r="E435" s="19"/>
      <c r="H435" s="65"/>
      <c r="I435" s="65"/>
      <c r="J435" s="65"/>
      <c r="K435" s="65"/>
      <c r="L435" s="65"/>
      <c r="M435" s="65"/>
      <c r="N435" s="65"/>
      <c r="O435" s="65"/>
      <c r="P435" s="65"/>
      <c r="Q435" s="65"/>
      <c r="R435" s="65"/>
      <c r="S435" s="65"/>
    </row>
    <row r="436" spans="1:19" s="20" customFormat="1" x14ac:dyDescent="0.55000000000000004">
      <c r="A436" s="19"/>
      <c r="E436" s="19"/>
      <c r="H436" s="65"/>
      <c r="I436" s="65"/>
      <c r="J436" s="65"/>
      <c r="K436" s="65"/>
      <c r="L436" s="65"/>
      <c r="M436" s="65"/>
      <c r="N436" s="65"/>
      <c r="O436" s="65"/>
      <c r="P436" s="65"/>
      <c r="Q436" s="65"/>
      <c r="R436" s="65"/>
      <c r="S436" s="65"/>
    </row>
    <row r="437" spans="1:19" s="20" customFormat="1" x14ac:dyDescent="0.55000000000000004">
      <c r="A437" s="19"/>
      <c r="E437" s="19"/>
      <c r="H437" s="65"/>
      <c r="I437" s="65"/>
      <c r="J437" s="65"/>
      <c r="K437" s="65"/>
      <c r="L437" s="65"/>
      <c r="M437" s="65"/>
      <c r="N437" s="65"/>
      <c r="O437" s="65"/>
      <c r="P437" s="65"/>
      <c r="Q437" s="65"/>
      <c r="R437" s="65"/>
      <c r="S437" s="65"/>
    </row>
    <row r="438" spans="1:19" s="20" customFormat="1" x14ac:dyDescent="0.55000000000000004">
      <c r="A438" s="19"/>
      <c r="E438" s="19"/>
      <c r="H438" s="65"/>
      <c r="I438" s="65"/>
      <c r="J438" s="65"/>
      <c r="K438" s="65"/>
      <c r="L438" s="65"/>
      <c r="M438" s="65"/>
      <c r="N438" s="65"/>
      <c r="O438" s="65"/>
      <c r="P438" s="65"/>
      <c r="Q438" s="65"/>
      <c r="R438" s="65"/>
      <c r="S438" s="65"/>
    </row>
    <row r="439" spans="1:19" s="20" customFormat="1" x14ac:dyDescent="0.55000000000000004">
      <c r="A439" s="19"/>
      <c r="E439" s="19"/>
      <c r="H439" s="65"/>
      <c r="I439" s="65"/>
      <c r="J439" s="65"/>
      <c r="K439" s="65"/>
      <c r="L439" s="65"/>
      <c r="M439" s="65"/>
      <c r="N439" s="65"/>
      <c r="O439" s="65"/>
      <c r="P439" s="65"/>
      <c r="Q439" s="65"/>
      <c r="R439" s="65"/>
      <c r="S439" s="65"/>
    </row>
    <row r="440" spans="1:19" s="20" customFormat="1" x14ac:dyDescent="0.55000000000000004">
      <c r="A440" s="19"/>
      <c r="E440" s="19"/>
      <c r="H440" s="65"/>
      <c r="I440" s="65"/>
      <c r="J440" s="65"/>
      <c r="K440" s="65"/>
      <c r="L440" s="65"/>
      <c r="M440" s="65"/>
      <c r="N440" s="65"/>
      <c r="O440" s="65"/>
      <c r="P440" s="65"/>
      <c r="Q440" s="65"/>
      <c r="R440" s="65"/>
      <c r="S440" s="65"/>
    </row>
    <row r="441" spans="1:19" s="20" customFormat="1" x14ac:dyDescent="0.55000000000000004">
      <c r="A441" s="19"/>
      <c r="E441" s="19"/>
      <c r="H441" s="65"/>
      <c r="I441" s="65"/>
      <c r="J441" s="65"/>
      <c r="K441" s="65"/>
      <c r="L441" s="65"/>
      <c r="M441" s="65"/>
      <c r="N441" s="65"/>
      <c r="O441" s="65"/>
      <c r="P441" s="65"/>
      <c r="Q441" s="65"/>
      <c r="R441" s="65"/>
      <c r="S441" s="65"/>
    </row>
    <row r="442" spans="1:19" s="20" customFormat="1" x14ac:dyDescent="0.55000000000000004">
      <c r="A442" s="19"/>
      <c r="E442" s="19"/>
      <c r="H442" s="65"/>
      <c r="I442" s="65"/>
      <c r="J442" s="65"/>
      <c r="K442" s="65"/>
      <c r="L442" s="65"/>
      <c r="M442" s="65"/>
      <c r="N442" s="65"/>
      <c r="O442" s="65"/>
      <c r="P442" s="65"/>
      <c r="Q442" s="65"/>
      <c r="R442" s="65"/>
      <c r="S442" s="65"/>
    </row>
    <row r="443" spans="1:19" s="20" customFormat="1" x14ac:dyDescent="0.55000000000000004">
      <c r="A443" s="19"/>
      <c r="E443" s="19"/>
      <c r="H443" s="65"/>
      <c r="I443" s="65"/>
      <c r="J443" s="65"/>
      <c r="K443" s="65"/>
      <c r="L443" s="65"/>
      <c r="M443" s="65"/>
      <c r="N443" s="65"/>
      <c r="O443" s="65"/>
      <c r="P443" s="65"/>
      <c r="Q443" s="65"/>
      <c r="R443" s="65"/>
      <c r="S443" s="65"/>
    </row>
    <row r="444" spans="1:19" s="20" customFormat="1" x14ac:dyDescent="0.55000000000000004">
      <c r="A444" s="19"/>
      <c r="E444" s="19"/>
      <c r="H444" s="65"/>
      <c r="I444" s="65"/>
      <c r="J444" s="65"/>
      <c r="K444" s="65"/>
      <c r="L444" s="65"/>
      <c r="M444" s="65"/>
      <c r="N444" s="65"/>
      <c r="O444" s="65"/>
      <c r="P444" s="65"/>
      <c r="Q444" s="65"/>
      <c r="R444" s="65"/>
      <c r="S444" s="65"/>
    </row>
    <row r="445" spans="1:19" s="20" customFormat="1" x14ac:dyDescent="0.55000000000000004">
      <c r="A445" s="19"/>
      <c r="E445" s="19"/>
      <c r="H445" s="65"/>
      <c r="I445" s="65"/>
      <c r="J445" s="65"/>
      <c r="K445" s="65"/>
      <c r="L445" s="65"/>
      <c r="M445" s="65"/>
      <c r="N445" s="65"/>
      <c r="O445" s="65"/>
      <c r="P445" s="65"/>
      <c r="Q445" s="65"/>
      <c r="R445" s="65"/>
      <c r="S445" s="65"/>
    </row>
    <row r="446" spans="1:19" s="20" customFormat="1" x14ac:dyDescent="0.55000000000000004">
      <c r="A446" s="19"/>
      <c r="E446" s="19"/>
      <c r="H446" s="65"/>
      <c r="I446" s="65"/>
      <c r="J446" s="65"/>
      <c r="K446" s="65"/>
      <c r="L446" s="65"/>
      <c r="M446" s="65"/>
      <c r="N446" s="65"/>
      <c r="O446" s="65"/>
      <c r="P446" s="65"/>
      <c r="Q446" s="65"/>
      <c r="R446" s="65"/>
      <c r="S446" s="65"/>
    </row>
    <row r="447" spans="1:19" s="20" customFormat="1" x14ac:dyDescent="0.55000000000000004">
      <c r="A447" s="19"/>
      <c r="E447" s="19"/>
      <c r="H447" s="65"/>
      <c r="I447" s="65"/>
      <c r="J447" s="65"/>
      <c r="K447" s="65"/>
      <c r="L447" s="65"/>
      <c r="M447" s="65"/>
      <c r="N447" s="65"/>
      <c r="O447" s="65"/>
      <c r="P447" s="65"/>
      <c r="Q447" s="65"/>
      <c r="R447" s="65"/>
      <c r="S447" s="65"/>
    </row>
    <row r="448" spans="1:19" s="20" customFormat="1" x14ac:dyDescent="0.55000000000000004">
      <c r="A448" s="19"/>
      <c r="E448" s="19"/>
      <c r="H448" s="65"/>
      <c r="I448" s="65"/>
      <c r="J448" s="65"/>
      <c r="K448" s="65"/>
      <c r="L448" s="65"/>
      <c r="M448" s="65"/>
      <c r="N448" s="65"/>
      <c r="O448" s="65"/>
      <c r="P448" s="65"/>
      <c r="Q448" s="65"/>
      <c r="R448" s="65"/>
      <c r="S448" s="65"/>
    </row>
    <row r="449" spans="1:19" s="20" customFormat="1" x14ac:dyDescent="0.55000000000000004">
      <c r="A449" s="19"/>
      <c r="E449" s="19"/>
      <c r="H449" s="65"/>
      <c r="I449" s="65"/>
      <c r="J449" s="65"/>
      <c r="K449" s="65"/>
      <c r="L449" s="65"/>
      <c r="M449" s="65"/>
      <c r="N449" s="65"/>
      <c r="O449" s="65"/>
      <c r="P449" s="65"/>
      <c r="Q449" s="65"/>
      <c r="R449" s="65"/>
      <c r="S449" s="65"/>
    </row>
    <row r="450" spans="1:19" s="20" customFormat="1" x14ac:dyDescent="0.55000000000000004">
      <c r="A450" s="19"/>
      <c r="E450" s="19"/>
      <c r="H450" s="65"/>
      <c r="I450" s="65"/>
      <c r="J450" s="65"/>
      <c r="K450" s="65"/>
      <c r="L450" s="65"/>
      <c r="M450" s="65"/>
      <c r="N450" s="65"/>
      <c r="O450" s="65"/>
      <c r="P450" s="65"/>
      <c r="Q450" s="65"/>
      <c r="R450" s="65"/>
      <c r="S450" s="65"/>
    </row>
    <row r="451" spans="1:19" s="20" customFormat="1" x14ac:dyDescent="0.55000000000000004">
      <c r="A451" s="19"/>
      <c r="E451" s="19"/>
      <c r="H451" s="65"/>
      <c r="I451" s="65"/>
      <c r="J451" s="65"/>
      <c r="K451" s="65"/>
      <c r="L451" s="65"/>
      <c r="M451" s="65"/>
      <c r="N451" s="65"/>
      <c r="O451" s="65"/>
      <c r="P451" s="65"/>
      <c r="Q451" s="65"/>
      <c r="R451" s="65"/>
      <c r="S451" s="65"/>
    </row>
    <row r="452" spans="1:19" s="20" customFormat="1" x14ac:dyDescent="0.55000000000000004">
      <c r="A452" s="19"/>
      <c r="E452" s="19"/>
      <c r="H452" s="65"/>
      <c r="I452" s="65"/>
      <c r="J452" s="65"/>
      <c r="K452" s="65"/>
      <c r="L452" s="65"/>
      <c r="M452" s="65"/>
      <c r="N452" s="65"/>
      <c r="O452" s="65"/>
      <c r="P452" s="65"/>
      <c r="Q452" s="65"/>
      <c r="R452" s="65"/>
      <c r="S452" s="65"/>
    </row>
    <row r="453" spans="1:19" s="20" customFormat="1" x14ac:dyDescent="0.55000000000000004">
      <c r="A453" s="19"/>
      <c r="E453" s="19"/>
      <c r="H453" s="65"/>
      <c r="I453" s="65"/>
      <c r="J453" s="65"/>
      <c r="K453" s="65"/>
      <c r="L453" s="65"/>
      <c r="M453" s="65"/>
      <c r="N453" s="65"/>
      <c r="O453" s="65"/>
      <c r="P453" s="65"/>
      <c r="Q453" s="65"/>
      <c r="R453" s="65"/>
      <c r="S453" s="65"/>
    </row>
    <row r="454" spans="1:19" s="20" customFormat="1" x14ac:dyDescent="0.55000000000000004">
      <c r="A454" s="19"/>
      <c r="E454" s="19"/>
      <c r="H454" s="65"/>
      <c r="I454" s="65"/>
      <c r="J454" s="65"/>
      <c r="K454" s="65"/>
      <c r="L454" s="65"/>
      <c r="M454" s="65"/>
      <c r="N454" s="65"/>
      <c r="O454" s="65"/>
      <c r="P454" s="65"/>
      <c r="Q454" s="65"/>
      <c r="R454" s="65"/>
      <c r="S454" s="65"/>
    </row>
    <row r="455" spans="1:19" s="20" customFormat="1" x14ac:dyDescent="0.55000000000000004">
      <c r="A455" s="19"/>
      <c r="E455" s="19"/>
      <c r="H455" s="65"/>
      <c r="I455" s="65"/>
      <c r="J455" s="65"/>
      <c r="K455" s="65"/>
      <c r="L455" s="65"/>
      <c r="M455" s="65"/>
      <c r="N455" s="65"/>
      <c r="O455" s="65"/>
      <c r="P455" s="65"/>
      <c r="Q455" s="65"/>
      <c r="R455" s="65"/>
      <c r="S455" s="65"/>
    </row>
    <row r="456" spans="1:19" s="20" customFormat="1" x14ac:dyDescent="0.55000000000000004">
      <c r="A456" s="19"/>
      <c r="E456" s="19"/>
      <c r="H456" s="65"/>
      <c r="I456" s="65"/>
      <c r="J456" s="65"/>
      <c r="K456" s="65"/>
      <c r="L456" s="65"/>
      <c r="M456" s="65"/>
      <c r="N456" s="65"/>
      <c r="O456" s="65"/>
      <c r="P456" s="65"/>
      <c r="Q456" s="65"/>
      <c r="R456" s="65"/>
      <c r="S456" s="65"/>
    </row>
    <row r="457" spans="1:19" s="20" customFormat="1" x14ac:dyDescent="0.55000000000000004">
      <c r="A457" s="19"/>
      <c r="E457" s="19"/>
      <c r="H457" s="65"/>
      <c r="I457" s="65"/>
      <c r="J457" s="65"/>
      <c r="K457" s="65"/>
      <c r="L457" s="65"/>
      <c r="M457" s="65"/>
      <c r="N457" s="65"/>
      <c r="O457" s="65"/>
      <c r="P457" s="65"/>
      <c r="Q457" s="65"/>
      <c r="R457" s="65"/>
      <c r="S457" s="65"/>
    </row>
    <row r="458" spans="1:19" s="20" customFormat="1" x14ac:dyDescent="0.55000000000000004">
      <c r="A458" s="19"/>
      <c r="E458" s="19"/>
      <c r="H458" s="65"/>
      <c r="I458" s="65"/>
      <c r="J458" s="65"/>
      <c r="K458" s="65"/>
      <c r="L458" s="65"/>
      <c r="M458" s="65"/>
      <c r="N458" s="65"/>
      <c r="O458" s="65"/>
      <c r="P458" s="65"/>
      <c r="Q458" s="65"/>
      <c r="R458" s="65"/>
      <c r="S458" s="65"/>
    </row>
    <row r="459" spans="1:19" s="20" customFormat="1" x14ac:dyDescent="0.55000000000000004">
      <c r="A459" s="19"/>
      <c r="E459" s="19"/>
      <c r="H459" s="65"/>
      <c r="I459" s="65"/>
      <c r="J459" s="65"/>
      <c r="K459" s="65"/>
      <c r="L459" s="65"/>
      <c r="M459" s="65"/>
      <c r="N459" s="65"/>
      <c r="O459" s="65"/>
      <c r="P459" s="65"/>
      <c r="Q459" s="65"/>
      <c r="R459" s="65"/>
      <c r="S459" s="65"/>
    </row>
    <row r="460" spans="1:19" s="20" customFormat="1" x14ac:dyDescent="0.55000000000000004">
      <c r="A460" s="19"/>
      <c r="E460" s="19"/>
      <c r="H460" s="65"/>
      <c r="I460" s="65"/>
      <c r="J460" s="65"/>
      <c r="K460" s="65"/>
      <c r="L460" s="65"/>
      <c r="M460" s="65"/>
      <c r="N460" s="65"/>
      <c r="O460" s="65"/>
      <c r="P460" s="65"/>
      <c r="Q460" s="65"/>
      <c r="R460" s="65"/>
      <c r="S460" s="65"/>
    </row>
    <row r="461" spans="1:19" s="20" customFormat="1" x14ac:dyDescent="0.55000000000000004">
      <c r="A461" s="19"/>
      <c r="E461" s="19"/>
      <c r="H461" s="65"/>
      <c r="I461" s="65"/>
      <c r="J461" s="65"/>
      <c r="K461" s="65"/>
      <c r="L461" s="65"/>
      <c r="M461" s="65"/>
      <c r="N461" s="65"/>
      <c r="O461" s="65"/>
      <c r="P461" s="65"/>
      <c r="Q461" s="65"/>
      <c r="R461" s="65"/>
      <c r="S461" s="65"/>
    </row>
    <row r="462" spans="1:19" s="20" customFormat="1" x14ac:dyDescent="0.55000000000000004">
      <c r="A462" s="19"/>
      <c r="E462" s="19"/>
      <c r="H462" s="65"/>
      <c r="I462" s="65"/>
      <c r="J462" s="65"/>
      <c r="K462" s="65"/>
      <c r="L462" s="65"/>
      <c r="M462" s="65"/>
      <c r="N462" s="65"/>
      <c r="O462" s="65"/>
      <c r="P462" s="65"/>
      <c r="Q462" s="65"/>
      <c r="R462" s="65"/>
      <c r="S462" s="65"/>
    </row>
    <row r="463" spans="1:19" s="20" customFormat="1" x14ac:dyDescent="0.55000000000000004">
      <c r="A463" s="19"/>
      <c r="E463" s="19"/>
      <c r="H463" s="65"/>
      <c r="I463" s="65"/>
      <c r="J463" s="65"/>
      <c r="K463" s="65"/>
      <c r="L463" s="65"/>
      <c r="M463" s="65"/>
      <c r="N463" s="65"/>
      <c r="O463" s="65"/>
      <c r="P463" s="65"/>
      <c r="Q463" s="65"/>
      <c r="R463" s="65"/>
      <c r="S463" s="65"/>
    </row>
    <row r="464" spans="1:19" s="20" customFormat="1" x14ac:dyDescent="0.55000000000000004">
      <c r="A464" s="19"/>
      <c r="E464" s="19"/>
      <c r="H464" s="65"/>
      <c r="I464" s="65"/>
      <c r="J464" s="65"/>
      <c r="K464" s="65"/>
      <c r="L464" s="65"/>
      <c r="M464" s="65"/>
      <c r="N464" s="65"/>
      <c r="O464" s="65"/>
      <c r="P464" s="65"/>
      <c r="Q464" s="65"/>
      <c r="R464" s="65"/>
      <c r="S464" s="65"/>
    </row>
    <row r="465" spans="1:19" s="20" customFormat="1" x14ac:dyDescent="0.55000000000000004">
      <c r="A465" s="19"/>
      <c r="E465" s="19"/>
      <c r="H465" s="65"/>
      <c r="I465" s="65"/>
      <c r="J465" s="65"/>
      <c r="K465" s="65"/>
      <c r="L465" s="65"/>
      <c r="M465" s="65"/>
      <c r="N465" s="65"/>
      <c r="O465" s="65"/>
      <c r="P465" s="65"/>
      <c r="Q465" s="65"/>
      <c r="R465" s="65"/>
      <c r="S465" s="65"/>
    </row>
    <row r="466" spans="1:19" s="20" customFormat="1" x14ac:dyDescent="0.55000000000000004">
      <c r="A466" s="19"/>
      <c r="E466" s="19"/>
      <c r="H466" s="65"/>
      <c r="I466" s="65"/>
      <c r="J466" s="65"/>
      <c r="K466" s="65"/>
      <c r="L466" s="65"/>
      <c r="M466" s="65"/>
      <c r="N466" s="65"/>
      <c r="O466" s="65"/>
      <c r="P466" s="65"/>
      <c r="Q466" s="65"/>
      <c r="R466" s="65"/>
      <c r="S466" s="65"/>
    </row>
    <row r="467" spans="1:19" s="20" customFormat="1" x14ac:dyDescent="0.55000000000000004">
      <c r="A467" s="19"/>
      <c r="E467" s="19"/>
      <c r="H467" s="65"/>
      <c r="I467" s="65"/>
      <c r="J467" s="65"/>
      <c r="K467" s="65"/>
      <c r="L467" s="65"/>
      <c r="M467" s="65"/>
      <c r="N467" s="65"/>
      <c r="O467" s="65"/>
      <c r="P467" s="65"/>
      <c r="Q467" s="65"/>
      <c r="R467" s="65"/>
      <c r="S467" s="65"/>
    </row>
    <row r="468" spans="1:19" s="20" customFormat="1" x14ac:dyDescent="0.55000000000000004">
      <c r="A468" s="19"/>
      <c r="E468" s="19"/>
      <c r="H468" s="65"/>
      <c r="I468" s="65"/>
      <c r="J468" s="65"/>
      <c r="K468" s="65"/>
      <c r="L468" s="65"/>
      <c r="M468" s="65"/>
      <c r="N468" s="65"/>
      <c r="O468" s="65"/>
      <c r="P468" s="65"/>
      <c r="Q468" s="65"/>
      <c r="R468" s="65"/>
      <c r="S468" s="65"/>
    </row>
    <row r="469" spans="1:19" s="20" customFormat="1" x14ac:dyDescent="0.55000000000000004">
      <c r="A469" s="19"/>
      <c r="E469" s="19"/>
      <c r="H469" s="65"/>
      <c r="I469" s="65"/>
      <c r="J469" s="65"/>
      <c r="K469" s="65"/>
      <c r="L469" s="65"/>
      <c r="M469" s="65"/>
      <c r="N469" s="65"/>
      <c r="O469" s="65"/>
      <c r="P469" s="65"/>
      <c r="Q469" s="65"/>
      <c r="R469" s="65"/>
      <c r="S469" s="65"/>
    </row>
    <row r="470" spans="1:19" s="20" customFormat="1" x14ac:dyDescent="0.55000000000000004">
      <c r="A470" s="19"/>
      <c r="E470" s="19"/>
      <c r="H470" s="65"/>
      <c r="I470" s="65"/>
      <c r="J470" s="65"/>
      <c r="K470" s="65"/>
      <c r="L470" s="65"/>
      <c r="M470" s="65"/>
      <c r="N470" s="65"/>
      <c r="O470" s="65"/>
      <c r="P470" s="65"/>
      <c r="Q470" s="65"/>
      <c r="R470" s="65"/>
      <c r="S470" s="65"/>
    </row>
    <row r="471" spans="1:19" s="20" customFormat="1" x14ac:dyDescent="0.55000000000000004">
      <c r="A471" s="19"/>
      <c r="E471" s="19"/>
      <c r="H471" s="65"/>
      <c r="I471" s="65"/>
      <c r="J471" s="65"/>
      <c r="K471" s="65"/>
      <c r="L471" s="65"/>
      <c r="M471" s="65"/>
      <c r="N471" s="65"/>
      <c r="O471" s="65"/>
      <c r="P471" s="65"/>
      <c r="Q471" s="65"/>
      <c r="R471" s="65"/>
      <c r="S471" s="65"/>
    </row>
    <row r="472" spans="1:19" s="20" customFormat="1" x14ac:dyDescent="0.55000000000000004">
      <c r="A472" s="19"/>
      <c r="E472" s="19"/>
      <c r="H472" s="65"/>
      <c r="I472" s="65"/>
      <c r="J472" s="65"/>
      <c r="K472" s="65"/>
      <c r="L472" s="65"/>
      <c r="M472" s="65"/>
      <c r="N472" s="65"/>
      <c r="O472" s="65"/>
      <c r="P472" s="65"/>
      <c r="Q472" s="65"/>
      <c r="R472" s="65"/>
      <c r="S472" s="65"/>
    </row>
    <row r="473" spans="1:19" s="20" customFormat="1" x14ac:dyDescent="0.55000000000000004">
      <c r="A473" s="19"/>
      <c r="E473" s="19"/>
      <c r="H473" s="65"/>
      <c r="I473" s="65"/>
      <c r="J473" s="65"/>
      <c r="K473" s="65"/>
      <c r="L473" s="65"/>
      <c r="M473" s="65"/>
      <c r="N473" s="65"/>
      <c r="O473" s="65"/>
      <c r="P473" s="65"/>
      <c r="Q473" s="65"/>
      <c r="R473" s="65"/>
      <c r="S473" s="65"/>
    </row>
    <row r="474" spans="1:19" s="20" customFormat="1" x14ac:dyDescent="0.55000000000000004">
      <c r="A474" s="19"/>
      <c r="E474" s="19"/>
      <c r="H474" s="65"/>
      <c r="I474" s="65"/>
      <c r="J474" s="65"/>
      <c r="K474" s="65"/>
      <c r="L474" s="65"/>
      <c r="M474" s="65"/>
      <c r="N474" s="65"/>
      <c r="O474" s="65"/>
      <c r="P474" s="65"/>
      <c r="Q474" s="65"/>
      <c r="R474" s="65"/>
      <c r="S474" s="65"/>
    </row>
    <row r="475" spans="1:19" s="20" customFormat="1" x14ac:dyDescent="0.55000000000000004">
      <c r="A475" s="19"/>
      <c r="E475" s="19"/>
      <c r="H475" s="65"/>
      <c r="I475" s="65"/>
      <c r="J475" s="65"/>
      <c r="K475" s="65"/>
      <c r="L475" s="65"/>
      <c r="M475" s="65"/>
      <c r="N475" s="65"/>
      <c r="O475" s="65"/>
      <c r="P475" s="65"/>
      <c r="Q475" s="65"/>
      <c r="R475" s="65"/>
      <c r="S475" s="65"/>
    </row>
    <row r="476" spans="1:19" s="20" customFormat="1" x14ac:dyDescent="0.55000000000000004">
      <c r="A476" s="19"/>
      <c r="E476" s="19"/>
      <c r="H476" s="65"/>
      <c r="I476" s="65"/>
      <c r="J476" s="65"/>
      <c r="K476" s="65"/>
      <c r="L476" s="65"/>
      <c r="M476" s="65"/>
      <c r="N476" s="65"/>
      <c r="O476" s="65"/>
      <c r="P476" s="65"/>
      <c r="Q476" s="65"/>
      <c r="R476" s="65"/>
      <c r="S476" s="65"/>
    </row>
    <row r="477" spans="1:19" s="20" customFormat="1" x14ac:dyDescent="0.55000000000000004">
      <c r="A477" s="19"/>
      <c r="E477" s="19"/>
      <c r="H477" s="65"/>
      <c r="I477" s="65"/>
      <c r="J477" s="65"/>
      <c r="K477" s="65"/>
      <c r="L477" s="65"/>
      <c r="M477" s="65"/>
      <c r="N477" s="65"/>
      <c r="O477" s="65"/>
      <c r="P477" s="65"/>
      <c r="Q477" s="65"/>
      <c r="R477" s="65"/>
      <c r="S477" s="65"/>
    </row>
    <row r="478" spans="1:19" s="20" customFormat="1" x14ac:dyDescent="0.55000000000000004">
      <c r="A478" s="19"/>
      <c r="E478" s="19"/>
      <c r="H478" s="65"/>
      <c r="I478" s="65"/>
      <c r="J478" s="65"/>
      <c r="K478" s="65"/>
      <c r="L478" s="65"/>
      <c r="M478" s="65"/>
      <c r="N478" s="65"/>
      <c r="O478" s="65"/>
      <c r="P478" s="65"/>
      <c r="Q478" s="65"/>
      <c r="R478" s="65"/>
      <c r="S478" s="65"/>
    </row>
    <row r="479" spans="1:19" s="20" customFormat="1" x14ac:dyDescent="0.55000000000000004">
      <c r="A479" s="19"/>
      <c r="E479" s="19"/>
      <c r="H479" s="65"/>
      <c r="I479" s="65"/>
      <c r="J479" s="65"/>
      <c r="K479" s="65"/>
      <c r="L479" s="65"/>
      <c r="M479" s="65"/>
      <c r="N479" s="65"/>
      <c r="O479" s="65"/>
      <c r="P479" s="65"/>
      <c r="Q479" s="65"/>
      <c r="R479" s="65"/>
      <c r="S479" s="65"/>
    </row>
    <row r="480" spans="1:19" s="20" customFormat="1" x14ac:dyDescent="0.55000000000000004">
      <c r="A480" s="19"/>
      <c r="E480" s="19"/>
      <c r="H480" s="65"/>
      <c r="I480" s="65"/>
      <c r="J480" s="65"/>
      <c r="K480" s="65"/>
      <c r="L480" s="65"/>
      <c r="M480" s="65"/>
      <c r="N480" s="65"/>
      <c r="O480" s="65"/>
      <c r="P480" s="65"/>
      <c r="Q480" s="65"/>
      <c r="R480" s="65"/>
      <c r="S480" s="65"/>
    </row>
    <row r="481" spans="1:19" s="20" customFormat="1" x14ac:dyDescent="0.55000000000000004">
      <c r="A481" s="19"/>
      <c r="E481" s="19"/>
      <c r="H481" s="65"/>
      <c r="I481" s="65"/>
      <c r="J481" s="65"/>
      <c r="K481" s="65"/>
      <c r="L481" s="65"/>
      <c r="M481" s="65"/>
      <c r="N481" s="65"/>
      <c r="O481" s="65"/>
      <c r="P481" s="65"/>
      <c r="Q481" s="65"/>
      <c r="R481" s="65"/>
      <c r="S481" s="65"/>
    </row>
    <row r="482" spans="1:19" s="20" customFormat="1" x14ac:dyDescent="0.55000000000000004">
      <c r="A482" s="19"/>
      <c r="E482" s="19"/>
      <c r="H482" s="65"/>
      <c r="I482" s="65"/>
      <c r="J482" s="65"/>
      <c r="K482" s="65"/>
      <c r="L482" s="65"/>
      <c r="M482" s="65"/>
      <c r="N482" s="65"/>
      <c r="O482" s="65"/>
      <c r="P482" s="65"/>
      <c r="Q482" s="65"/>
      <c r="R482" s="65"/>
      <c r="S482" s="65"/>
    </row>
    <row r="483" spans="1:19" s="20" customFormat="1" x14ac:dyDescent="0.55000000000000004">
      <c r="A483" s="19"/>
      <c r="E483" s="19"/>
      <c r="H483" s="65"/>
      <c r="I483" s="65"/>
      <c r="J483" s="65"/>
      <c r="K483" s="65"/>
      <c r="L483" s="65"/>
      <c r="M483" s="65"/>
      <c r="N483" s="65"/>
      <c r="O483" s="65"/>
      <c r="P483" s="65"/>
      <c r="Q483" s="65"/>
      <c r="R483" s="65"/>
      <c r="S483" s="65"/>
    </row>
    <row r="484" spans="1:19" s="20" customFormat="1" x14ac:dyDescent="0.55000000000000004">
      <c r="A484" s="19"/>
      <c r="E484" s="19"/>
      <c r="H484" s="65"/>
      <c r="I484" s="65"/>
      <c r="J484" s="65"/>
      <c r="K484" s="65"/>
      <c r="L484" s="65"/>
      <c r="M484" s="65"/>
      <c r="N484" s="65"/>
      <c r="O484" s="65"/>
      <c r="P484" s="65"/>
      <c r="Q484" s="65"/>
      <c r="R484" s="65"/>
      <c r="S484" s="65"/>
    </row>
    <row r="485" spans="1:19" s="20" customFormat="1" x14ac:dyDescent="0.55000000000000004">
      <c r="A485" s="19"/>
      <c r="E485" s="19"/>
      <c r="H485" s="65"/>
      <c r="I485" s="65"/>
      <c r="J485" s="65"/>
      <c r="K485" s="65"/>
      <c r="L485" s="65"/>
      <c r="M485" s="65"/>
      <c r="N485" s="65"/>
      <c r="O485" s="65"/>
      <c r="P485" s="65"/>
      <c r="Q485" s="65"/>
      <c r="R485" s="65"/>
      <c r="S485" s="65"/>
    </row>
    <row r="486" spans="1:19" s="20" customFormat="1" x14ac:dyDescent="0.55000000000000004">
      <c r="A486" s="19"/>
      <c r="E486" s="19"/>
      <c r="H486" s="65"/>
      <c r="I486" s="65"/>
      <c r="J486" s="65"/>
      <c r="K486" s="65"/>
      <c r="L486" s="65"/>
      <c r="M486" s="65"/>
      <c r="N486" s="65"/>
      <c r="O486" s="65"/>
      <c r="P486" s="65"/>
      <c r="Q486" s="65"/>
      <c r="R486" s="65"/>
      <c r="S486" s="65"/>
    </row>
    <row r="487" spans="1:19" s="20" customFormat="1" x14ac:dyDescent="0.55000000000000004">
      <c r="A487" s="19"/>
      <c r="E487" s="19"/>
      <c r="H487" s="65"/>
      <c r="I487" s="65"/>
      <c r="J487" s="65"/>
      <c r="K487" s="65"/>
      <c r="L487" s="65"/>
      <c r="M487" s="65"/>
      <c r="N487" s="65"/>
      <c r="O487" s="65"/>
      <c r="P487" s="65"/>
      <c r="Q487" s="65"/>
      <c r="R487" s="65"/>
      <c r="S487" s="65"/>
    </row>
    <row r="488" spans="1:19" s="20" customFormat="1" x14ac:dyDescent="0.55000000000000004">
      <c r="A488" s="19"/>
      <c r="E488" s="19"/>
      <c r="H488" s="65"/>
      <c r="I488" s="65"/>
      <c r="J488" s="65"/>
      <c r="K488" s="65"/>
      <c r="L488" s="65"/>
      <c r="M488" s="65"/>
      <c r="N488" s="65"/>
      <c r="O488" s="65"/>
      <c r="P488" s="65"/>
      <c r="Q488" s="65"/>
      <c r="R488" s="65"/>
      <c r="S488" s="65"/>
    </row>
    <row r="489" spans="1:19" s="20" customFormat="1" x14ac:dyDescent="0.55000000000000004">
      <c r="A489" s="19"/>
      <c r="E489" s="19"/>
      <c r="H489" s="65"/>
      <c r="I489" s="65"/>
      <c r="J489" s="65"/>
      <c r="K489" s="65"/>
      <c r="L489" s="65"/>
      <c r="M489" s="65"/>
      <c r="N489" s="65"/>
      <c r="O489" s="65"/>
      <c r="P489" s="65"/>
      <c r="Q489" s="65"/>
      <c r="R489" s="65"/>
      <c r="S489" s="65"/>
    </row>
    <row r="490" spans="1:19" s="20" customFormat="1" x14ac:dyDescent="0.55000000000000004">
      <c r="A490" s="19"/>
      <c r="E490" s="19"/>
      <c r="H490" s="65"/>
      <c r="I490" s="65"/>
      <c r="J490" s="65"/>
      <c r="K490" s="65"/>
      <c r="L490" s="65"/>
      <c r="M490" s="65"/>
      <c r="N490" s="65"/>
      <c r="O490" s="65"/>
      <c r="P490" s="65"/>
      <c r="Q490" s="65"/>
      <c r="R490" s="65"/>
      <c r="S490" s="65"/>
    </row>
    <row r="491" spans="1:19" s="20" customFormat="1" x14ac:dyDescent="0.55000000000000004">
      <c r="A491" s="19"/>
      <c r="E491" s="19"/>
      <c r="H491" s="65"/>
      <c r="I491" s="65"/>
      <c r="J491" s="65"/>
      <c r="K491" s="65"/>
      <c r="L491" s="65"/>
      <c r="M491" s="65"/>
      <c r="N491" s="65"/>
      <c r="O491" s="65"/>
      <c r="P491" s="65"/>
      <c r="Q491" s="65"/>
      <c r="R491" s="65"/>
      <c r="S491" s="65"/>
    </row>
    <row r="492" spans="1:19" s="20" customFormat="1" x14ac:dyDescent="0.55000000000000004">
      <c r="A492" s="19"/>
      <c r="E492" s="19"/>
      <c r="H492" s="65"/>
      <c r="I492" s="65"/>
      <c r="J492" s="65"/>
      <c r="K492" s="65"/>
      <c r="L492" s="65"/>
      <c r="M492" s="65"/>
      <c r="N492" s="65"/>
      <c r="O492" s="65"/>
      <c r="P492" s="65"/>
      <c r="Q492" s="65"/>
      <c r="R492" s="65"/>
      <c r="S492" s="65"/>
    </row>
    <row r="493" spans="1:19" s="20" customFormat="1" x14ac:dyDescent="0.55000000000000004">
      <c r="A493" s="19"/>
      <c r="E493" s="19"/>
      <c r="H493" s="65"/>
      <c r="I493" s="65"/>
      <c r="J493" s="65"/>
      <c r="K493" s="65"/>
      <c r="L493" s="65"/>
      <c r="M493" s="65"/>
      <c r="N493" s="65"/>
      <c r="O493" s="65"/>
      <c r="P493" s="65"/>
      <c r="Q493" s="65"/>
      <c r="R493" s="65"/>
      <c r="S493" s="65"/>
    </row>
    <row r="494" spans="1:19" s="20" customFormat="1" x14ac:dyDescent="0.55000000000000004">
      <c r="A494" s="19"/>
      <c r="E494" s="19"/>
      <c r="H494" s="65"/>
      <c r="I494" s="65"/>
      <c r="J494" s="65"/>
      <c r="K494" s="65"/>
      <c r="L494" s="65"/>
      <c r="M494" s="65"/>
      <c r="N494" s="65"/>
      <c r="O494" s="65"/>
      <c r="P494" s="65"/>
      <c r="Q494" s="65"/>
      <c r="R494" s="65"/>
      <c r="S494" s="65"/>
    </row>
    <row r="495" spans="1:19" s="20" customFormat="1" x14ac:dyDescent="0.55000000000000004">
      <c r="A495" s="19"/>
      <c r="E495" s="19"/>
      <c r="H495" s="65"/>
      <c r="I495" s="65"/>
      <c r="J495" s="65"/>
      <c r="K495" s="65"/>
      <c r="L495" s="65"/>
      <c r="M495" s="65"/>
      <c r="N495" s="65"/>
      <c r="O495" s="65"/>
      <c r="P495" s="65"/>
      <c r="Q495" s="65"/>
      <c r="R495" s="65"/>
      <c r="S495" s="65"/>
    </row>
    <row r="496" spans="1:19" s="20" customFormat="1" x14ac:dyDescent="0.55000000000000004">
      <c r="A496" s="19"/>
      <c r="E496" s="19"/>
      <c r="H496" s="65"/>
      <c r="I496" s="65"/>
      <c r="J496" s="65"/>
      <c r="K496" s="65"/>
      <c r="L496" s="65"/>
      <c r="M496" s="65"/>
      <c r="N496" s="65"/>
      <c r="O496" s="65"/>
      <c r="P496" s="65"/>
      <c r="Q496" s="65"/>
      <c r="R496" s="65"/>
      <c r="S496" s="65"/>
    </row>
    <row r="497" spans="1:19" s="20" customFormat="1" x14ac:dyDescent="0.55000000000000004">
      <c r="A497" s="19"/>
      <c r="E497" s="19"/>
      <c r="H497" s="65"/>
      <c r="I497" s="65"/>
      <c r="J497" s="65"/>
      <c r="K497" s="65"/>
      <c r="L497" s="65"/>
      <c r="M497" s="65"/>
      <c r="N497" s="65"/>
      <c r="O497" s="65"/>
      <c r="P497" s="65"/>
      <c r="Q497" s="65"/>
      <c r="R497" s="65"/>
      <c r="S497" s="65"/>
    </row>
    <row r="498" spans="1:19" s="20" customFormat="1" x14ac:dyDescent="0.55000000000000004">
      <c r="A498" s="19"/>
      <c r="E498" s="19"/>
      <c r="H498" s="65"/>
      <c r="I498" s="65"/>
      <c r="J498" s="65"/>
      <c r="K498" s="65"/>
      <c r="L498" s="65"/>
      <c r="M498" s="65"/>
      <c r="N498" s="65"/>
      <c r="O498" s="65"/>
      <c r="P498" s="65"/>
      <c r="Q498" s="65"/>
      <c r="R498" s="65"/>
      <c r="S498" s="65"/>
    </row>
    <row r="499" spans="1:19" s="20" customFormat="1" x14ac:dyDescent="0.55000000000000004">
      <c r="A499" s="19"/>
      <c r="E499" s="19"/>
      <c r="H499" s="65"/>
      <c r="I499" s="65"/>
      <c r="J499" s="65"/>
      <c r="K499" s="65"/>
      <c r="L499" s="65"/>
      <c r="M499" s="65"/>
      <c r="N499" s="65"/>
      <c r="O499" s="65"/>
      <c r="P499" s="65"/>
      <c r="Q499" s="65"/>
      <c r="R499" s="65"/>
      <c r="S499" s="65"/>
    </row>
    <row r="500" spans="1:19" s="20" customFormat="1" x14ac:dyDescent="0.55000000000000004">
      <c r="A500" s="19"/>
      <c r="E500" s="19"/>
      <c r="H500" s="65"/>
      <c r="I500" s="65"/>
      <c r="J500" s="65"/>
      <c r="K500" s="65"/>
      <c r="L500" s="65"/>
      <c r="M500" s="65"/>
      <c r="N500" s="65"/>
      <c r="O500" s="65"/>
      <c r="P500" s="65"/>
      <c r="Q500" s="65"/>
      <c r="R500" s="65"/>
      <c r="S500" s="65"/>
    </row>
    <row r="501" spans="1:19" s="20" customFormat="1" x14ac:dyDescent="0.55000000000000004">
      <c r="A501" s="19"/>
      <c r="E501" s="19"/>
      <c r="H501" s="65"/>
      <c r="I501" s="65"/>
      <c r="J501" s="65"/>
      <c r="K501" s="65"/>
      <c r="L501" s="65"/>
      <c r="M501" s="65"/>
      <c r="N501" s="65"/>
      <c r="O501" s="65"/>
      <c r="P501" s="65"/>
      <c r="Q501" s="65"/>
      <c r="R501" s="65"/>
      <c r="S501" s="65"/>
    </row>
    <row r="502" spans="1:19" s="20" customFormat="1" x14ac:dyDescent="0.55000000000000004">
      <c r="A502" s="19"/>
      <c r="E502" s="19"/>
      <c r="H502" s="65"/>
      <c r="I502" s="65"/>
      <c r="J502" s="65"/>
      <c r="K502" s="65"/>
      <c r="L502" s="65"/>
      <c r="M502" s="65"/>
      <c r="N502" s="65"/>
      <c r="O502" s="65"/>
      <c r="P502" s="65"/>
      <c r="Q502" s="65"/>
      <c r="R502" s="65"/>
      <c r="S502" s="65"/>
    </row>
    <row r="503" spans="1:19" s="20" customFormat="1" x14ac:dyDescent="0.55000000000000004">
      <c r="A503" s="19"/>
      <c r="E503" s="19"/>
      <c r="H503" s="65"/>
      <c r="I503" s="65"/>
      <c r="J503" s="65"/>
      <c r="K503" s="65"/>
      <c r="L503" s="65"/>
      <c r="M503" s="65"/>
      <c r="N503" s="65"/>
      <c r="O503" s="65"/>
      <c r="P503" s="65"/>
      <c r="Q503" s="65"/>
      <c r="R503" s="65"/>
      <c r="S503" s="65"/>
    </row>
    <row r="504" spans="1:19" s="20" customFormat="1" x14ac:dyDescent="0.55000000000000004">
      <c r="A504" s="19"/>
      <c r="E504" s="19"/>
      <c r="H504" s="65"/>
      <c r="I504" s="65"/>
      <c r="J504" s="65"/>
      <c r="K504" s="65"/>
      <c r="L504" s="65"/>
      <c r="M504" s="65"/>
      <c r="N504" s="65"/>
      <c r="O504" s="65"/>
      <c r="P504" s="65"/>
      <c r="Q504" s="65"/>
      <c r="R504" s="65"/>
      <c r="S504" s="65"/>
    </row>
    <row r="505" spans="1:19" s="20" customFormat="1" x14ac:dyDescent="0.55000000000000004">
      <c r="A505" s="19"/>
      <c r="E505" s="19"/>
      <c r="H505" s="65"/>
      <c r="I505" s="65"/>
      <c r="J505" s="65"/>
      <c r="K505" s="65"/>
      <c r="L505" s="65"/>
      <c r="M505" s="65"/>
      <c r="N505" s="65"/>
      <c r="O505" s="65"/>
      <c r="P505" s="65"/>
      <c r="Q505" s="65"/>
      <c r="R505" s="65"/>
      <c r="S505" s="65"/>
    </row>
    <row r="506" spans="1:19" s="20" customFormat="1" x14ac:dyDescent="0.55000000000000004">
      <c r="A506" s="19"/>
      <c r="E506" s="19"/>
      <c r="H506" s="65"/>
      <c r="I506" s="65"/>
      <c r="J506" s="65"/>
      <c r="K506" s="65"/>
      <c r="L506" s="65"/>
      <c r="M506" s="65"/>
      <c r="N506" s="65"/>
      <c r="O506" s="65"/>
      <c r="P506" s="65"/>
      <c r="Q506" s="65"/>
      <c r="R506" s="65"/>
      <c r="S506" s="65"/>
    </row>
    <row r="507" spans="1:19" s="20" customFormat="1" x14ac:dyDescent="0.55000000000000004">
      <c r="A507" s="19"/>
      <c r="E507" s="19"/>
      <c r="H507" s="65"/>
      <c r="I507" s="65"/>
      <c r="J507" s="65"/>
      <c r="K507" s="65"/>
      <c r="L507" s="65"/>
      <c r="M507" s="65"/>
      <c r="N507" s="65"/>
      <c r="O507" s="65"/>
      <c r="P507" s="65"/>
      <c r="Q507" s="65"/>
      <c r="R507" s="65"/>
      <c r="S507" s="65"/>
    </row>
    <row r="508" spans="1:19" s="20" customFormat="1" x14ac:dyDescent="0.55000000000000004">
      <c r="A508" s="19"/>
      <c r="E508" s="19"/>
      <c r="H508" s="65"/>
      <c r="I508" s="65"/>
      <c r="J508" s="65"/>
      <c r="K508" s="65"/>
      <c r="L508" s="65"/>
      <c r="M508" s="65"/>
      <c r="N508" s="65"/>
      <c r="O508" s="65"/>
      <c r="P508" s="65"/>
      <c r="Q508" s="65"/>
      <c r="R508" s="65"/>
      <c r="S508" s="65"/>
    </row>
    <row r="509" spans="1:19" s="20" customFormat="1" x14ac:dyDescent="0.55000000000000004">
      <c r="A509" s="19"/>
      <c r="E509" s="19"/>
      <c r="H509" s="65"/>
      <c r="I509" s="65"/>
      <c r="J509" s="65"/>
      <c r="K509" s="65"/>
      <c r="L509" s="65"/>
      <c r="M509" s="65"/>
      <c r="N509" s="65"/>
      <c r="O509" s="65"/>
      <c r="P509" s="65"/>
      <c r="Q509" s="65"/>
      <c r="R509" s="65"/>
      <c r="S509" s="65"/>
    </row>
    <row r="510" spans="1:19" s="20" customFormat="1" x14ac:dyDescent="0.55000000000000004">
      <c r="A510" s="19"/>
      <c r="E510" s="19"/>
      <c r="H510" s="65"/>
      <c r="I510" s="65"/>
      <c r="J510" s="65"/>
      <c r="K510" s="65"/>
      <c r="L510" s="65"/>
      <c r="M510" s="65"/>
      <c r="N510" s="65"/>
      <c r="O510" s="65"/>
      <c r="P510" s="65"/>
      <c r="Q510" s="65"/>
      <c r="R510" s="65"/>
      <c r="S510" s="65"/>
    </row>
    <row r="511" spans="1:19" s="20" customFormat="1" x14ac:dyDescent="0.55000000000000004">
      <c r="A511" s="19"/>
      <c r="E511" s="19"/>
      <c r="H511" s="65"/>
      <c r="I511" s="65"/>
      <c r="J511" s="65"/>
      <c r="K511" s="65"/>
      <c r="L511" s="65"/>
      <c r="M511" s="65"/>
      <c r="N511" s="65"/>
      <c r="O511" s="65"/>
      <c r="P511" s="65"/>
      <c r="Q511" s="65"/>
      <c r="R511" s="65"/>
      <c r="S511" s="65"/>
    </row>
    <row r="512" spans="1:19" s="20" customFormat="1" x14ac:dyDescent="0.55000000000000004">
      <c r="A512" s="19"/>
      <c r="E512" s="19"/>
      <c r="H512" s="65"/>
      <c r="I512" s="65"/>
      <c r="J512" s="65"/>
      <c r="K512" s="65"/>
      <c r="L512" s="65"/>
      <c r="M512" s="65"/>
      <c r="N512" s="65"/>
      <c r="O512" s="65"/>
      <c r="P512" s="65"/>
      <c r="Q512" s="65"/>
      <c r="R512" s="65"/>
      <c r="S512" s="65"/>
    </row>
    <row r="513" spans="1:19" s="20" customFormat="1" x14ac:dyDescent="0.55000000000000004">
      <c r="A513" s="19"/>
      <c r="E513" s="19"/>
      <c r="H513" s="65"/>
      <c r="I513" s="65"/>
      <c r="J513" s="65"/>
      <c r="K513" s="65"/>
      <c r="L513" s="65"/>
      <c r="M513" s="65"/>
      <c r="N513" s="65"/>
      <c r="O513" s="65"/>
      <c r="P513" s="65"/>
      <c r="Q513" s="65"/>
      <c r="R513" s="65"/>
      <c r="S513" s="65"/>
    </row>
    <row r="514" spans="1:19" s="20" customFormat="1" x14ac:dyDescent="0.55000000000000004">
      <c r="A514" s="19"/>
      <c r="E514" s="19"/>
      <c r="H514" s="65"/>
      <c r="I514" s="65"/>
      <c r="J514" s="65"/>
      <c r="K514" s="65"/>
      <c r="L514" s="65"/>
      <c r="M514" s="65"/>
      <c r="N514" s="65"/>
      <c r="O514" s="65"/>
      <c r="P514" s="65"/>
      <c r="Q514" s="65"/>
      <c r="R514" s="65"/>
      <c r="S514" s="65"/>
    </row>
    <row r="515" spans="1:19" s="20" customFormat="1" x14ac:dyDescent="0.55000000000000004">
      <c r="A515" s="19"/>
      <c r="E515" s="19"/>
      <c r="H515" s="65"/>
      <c r="I515" s="65"/>
      <c r="J515" s="65"/>
      <c r="K515" s="65"/>
      <c r="L515" s="65"/>
      <c r="M515" s="65"/>
      <c r="N515" s="65"/>
      <c r="O515" s="65"/>
      <c r="P515" s="65"/>
      <c r="Q515" s="65"/>
      <c r="R515" s="65"/>
      <c r="S515" s="65"/>
    </row>
    <row r="516" spans="1:19" s="20" customFormat="1" x14ac:dyDescent="0.55000000000000004">
      <c r="A516" s="19"/>
      <c r="E516" s="19"/>
      <c r="H516" s="65"/>
      <c r="I516" s="65"/>
      <c r="J516" s="65"/>
      <c r="K516" s="65"/>
      <c r="L516" s="65"/>
      <c r="M516" s="65"/>
      <c r="N516" s="65"/>
      <c r="O516" s="65"/>
      <c r="P516" s="65"/>
      <c r="Q516" s="65"/>
      <c r="R516" s="65"/>
      <c r="S516" s="65"/>
    </row>
    <row r="517" spans="1:19" s="20" customFormat="1" x14ac:dyDescent="0.55000000000000004">
      <c r="A517" s="19"/>
      <c r="E517" s="19"/>
      <c r="H517" s="65"/>
      <c r="I517" s="65"/>
      <c r="J517" s="65"/>
      <c r="K517" s="65"/>
      <c r="L517" s="65"/>
      <c r="M517" s="65"/>
      <c r="N517" s="65"/>
      <c r="O517" s="65"/>
      <c r="P517" s="65"/>
      <c r="Q517" s="65"/>
      <c r="R517" s="65"/>
      <c r="S517" s="65"/>
    </row>
    <row r="518" spans="1:19" s="20" customFormat="1" x14ac:dyDescent="0.55000000000000004">
      <c r="A518" s="19"/>
      <c r="E518" s="19"/>
      <c r="H518" s="65"/>
      <c r="I518" s="65"/>
      <c r="J518" s="65"/>
      <c r="K518" s="65"/>
      <c r="L518" s="65"/>
      <c r="M518" s="65"/>
      <c r="N518" s="65"/>
      <c r="O518" s="65"/>
      <c r="P518" s="65"/>
      <c r="Q518" s="65"/>
      <c r="R518" s="65"/>
      <c r="S518" s="65"/>
    </row>
    <row r="519" spans="1:19" s="20" customFormat="1" x14ac:dyDescent="0.55000000000000004">
      <c r="A519" s="19"/>
      <c r="E519" s="19"/>
      <c r="H519" s="65"/>
      <c r="I519" s="65"/>
      <c r="J519" s="65"/>
      <c r="K519" s="65"/>
      <c r="L519" s="65"/>
      <c r="M519" s="65"/>
      <c r="N519" s="65"/>
      <c r="O519" s="65"/>
      <c r="P519" s="65"/>
      <c r="Q519" s="65"/>
      <c r="R519" s="65"/>
      <c r="S519" s="65"/>
    </row>
    <row r="520" spans="1:19" s="20" customFormat="1" x14ac:dyDescent="0.55000000000000004">
      <c r="A520" s="19"/>
      <c r="E520" s="19"/>
      <c r="H520" s="65"/>
      <c r="I520" s="65"/>
      <c r="J520" s="65"/>
      <c r="K520" s="65"/>
      <c r="L520" s="65"/>
      <c r="M520" s="65"/>
      <c r="N520" s="65"/>
      <c r="O520" s="65"/>
      <c r="P520" s="65"/>
      <c r="Q520" s="65"/>
      <c r="R520" s="65"/>
      <c r="S520" s="65"/>
    </row>
    <row r="521" spans="1:19" s="20" customFormat="1" x14ac:dyDescent="0.55000000000000004">
      <c r="A521" s="19"/>
      <c r="E521" s="19"/>
      <c r="H521" s="65"/>
      <c r="I521" s="65"/>
      <c r="J521" s="65"/>
      <c r="K521" s="65"/>
      <c r="L521" s="65"/>
      <c r="M521" s="65"/>
      <c r="N521" s="65"/>
      <c r="O521" s="65"/>
      <c r="P521" s="65"/>
      <c r="Q521" s="65"/>
      <c r="R521" s="65"/>
      <c r="S521" s="65"/>
    </row>
    <row r="522" spans="1:19" s="20" customFormat="1" x14ac:dyDescent="0.55000000000000004">
      <c r="A522" s="19"/>
      <c r="E522" s="19"/>
      <c r="H522" s="65"/>
      <c r="I522" s="65"/>
      <c r="J522" s="65"/>
      <c r="K522" s="65"/>
      <c r="L522" s="65"/>
      <c r="M522" s="65"/>
      <c r="N522" s="65"/>
      <c r="O522" s="65"/>
      <c r="P522" s="65"/>
      <c r="Q522" s="65"/>
      <c r="R522" s="65"/>
      <c r="S522" s="65"/>
    </row>
    <row r="523" spans="1:19" s="20" customFormat="1" x14ac:dyDescent="0.55000000000000004">
      <c r="A523" s="19"/>
      <c r="E523" s="19"/>
      <c r="H523" s="65"/>
      <c r="I523" s="65"/>
      <c r="J523" s="65"/>
      <c r="K523" s="65"/>
      <c r="L523" s="65"/>
      <c r="M523" s="65"/>
      <c r="N523" s="65"/>
      <c r="O523" s="65"/>
      <c r="P523" s="65"/>
      <c r="Q523" s="65"/>
      <c r="R523" s="65"/>
      <c r="S523" s="65"/>
    </row>
    <row r="524" spans="1:19" s="20" customFormat="1" x14ac:dyDescent="0.55000000000000004">
      <c r="A524" s="19"/>
      <c r="E524" s="19"/>
      <c r="H524" s="65"/>
      <c r="I524" s="65"/>
      <c r="J524" s="65"/>
      <c r="K524" s="65"/>
      <c r="L524" s="65"/>
      <c r="M524" s="65"/>
      <c r="N524" s="65"/>
      <c r="O524" s="65"/>
      <c r="P524" s="65"/>
      <c r="Q524" s="65"/>
      <c r="R524" s="65"/>
      <c r="S524" s="65"/>
    </row>
    <row r="525" spans="1:19" s="20" customFormat="1" x14ac:dyDescent="0.55000000000000004">
      <c r="A525" s="19"/>
      <c r="E525" s="19"/>
      <c r="H525" s="65"/>
      <c r="I525" s="65"/>
      <c r="J525" s="65"/>
      <c r="K525" s="65"/>
      <c r="L525" s="65"/>
      <c r="M525" s="65"/>
      <c r="N525" s="65"/>
      <c r="O525" s="65"/>
      <c r="P525" s="65"/>
      <c r="Q525" s="65"/>
      <c r="R525" s="65"/>
      <c r="S525" s="65"/>
    </row>
    <row r="526" spans="1:19" s="20" customFormat="1" x14ac:dyDescent="0.55000000000000004">
      <c r="A526" s="19"/>
      <c r="E526" s="19"/>
      <c r="H526" s="65"/>
      <c r="I526" s="65"/>
      <c r="J526" s="65"/>
      <c r="K526" s="65"/>
      <c r="L526" s="65"/>
      <c r="M526" s="65"/>
      <c r="N526" s="65"/>
      <c r="O526" s="65"/>
      <c r="P526" s="65"/>
      <c r="Q526" s="65"/>
      <c r="R526" s="65"/>
      <c r="S526" s="65"/>
    </row>
    <row r="527" spans="1:19" s="20" customFormat="1" x14ac:dyDescent="0.55000000000000004">
      <c r="A527" s="19"/>
      <c r="E527" s="19"/>
      <c r="H527" s="65"/>
      <c r="I527" s="65"/>
      <c r="J527" s="65"/>
      <c r="K527" s="65"/>
      <c r="L527" s="65"/>
      <c r="M527" s="65"/>
      <c r="N527" s="65"/>
      <c r="O527" s="65"/>
      <c r="P527" s="65"/>
      <c r="Q527" s="65"/>
      <c r="R527" s="65"/>
      <c r="S527" s="65"/>
    </row>
    <row r="528" spans="1:19" s="20" customFormat="1" x14ac:dyDescent="0.55000000000000004">
      <c r="A528" s="19"/>
      <c r="E528" s="19"/>
      <c r="H528" s="65"/>
      <c r="I528" s="65"/>
      <c r="J528" s="65"/>
      <c r="K528" s="65"/>
      <c r="L528" s="65"/>
      <c r="M528" s="65"/>
      <c r="N528" s="65"/>
      <c r="O528" s="65"/>
      <c r="P528" s="65"/>
      <c r="Q528" s="65"/>
      <c r="R528" s="65"/>
      <c r="S528" s="65"/>
    </row>
    <row r="529" spans="1:19" s="20" customFormat="1" x14ac:dyDescent="0.55000000000000004">
      <c r="A529" s="19"/>
      <c r="E529" s="19"/>
      <c r="H529" s="65"/>
      <c r="I529" s="65"/>
      <c r="J529" s="65"/>
      <c r="K529" s="65"/>
      <c r="L529" s="65"/>
      <c r="M529" s="65"/>
      <c r="N529" s="65"/>
      <c r="O529" s="65"/>
      <c r="P529" s="65"/>
      <c r="Q529" s="65"/>
      <c r="R529" s="65"/>
      <c r="S529" s="65"/>
    </row>
    <row r="530" spans="1:19" s="20" customFormat="1" x14ac:dyDescent="0.55000000000000004">
      <c r="A530" s="19"/>
      <c r="E530" s="19"/>
      <c r="H530" s="65"/>
      <c r="I530" s="65"/>
      <c r="J530" s="65"/>
      <c r="K530" s="65"/>
      <c r="L530" s="65"/>
      <c r="M530" s="65"/>
      <c r="N530" s="65"/>
      <c r="O530" s="65"/>
      <c r="P530" s="65"/>
      <c r="Q530" s="65"/>
      <c r="R530" s="65"/>
      <c r="S530" s="65"/>
    </row>
    <row r="531" spans="1:19" s="20" customFormat="1" x14ac:dyDescent="0.55000000000000004">
      <c r="A531" s="19"/>
      <c r="E531" s="19"/>
      <c r="H531" s="65"/>
      <c r="I531" s="65"/>
      <c r="J531" s="65"/>
      <c r="K531" s="65"/>
      <c r="L531" s="65"/>
      <c r="M531" s="65"/>
      <c r="N531" s="65"/>
      <c r="O531" s="65"/>
      <c r="P531" s="65"/>
      <c r="Q531" s="65"/>
      <c r="R531" s="65"/>
      <c r="S531" s="65"/>
    </row>
    <row r="532" spans="1:19" s="20" customFormat="1" x14ac:dyDescent="0.55000000000000004">
      <c r="A532" s="19"/>
      <c r="E532" s="19"/>
      <c r="H532" s="65"/>
      <c r="I532" s="65"/>
      <c r="J532" s="65"/>
      <c r="K532" s="65"/>
      <c r="L532" s="65"/>
      <c r="M532" s="65"/>
      <c r="N532" s="65"/>
      <c r="O532" s="65"/>
      <c r="P532" s="65"/>
      <c r="Q532" s="65"/>
      <c r="R532" s="65"/>
      <c r="S532" s="65"/>
    </row>
    <row r="533" spans="1:19" s="20" customFormat="1" x14ac:dyDescent="0.55000000000000004">
      <c r="A533" s="19"/>
      <c r="E533" s="19"/>
      <c r="H533" s="65"/>
      <c r="I533" s="65"/>
      <c r="J533" s="65"/>
      <c r="K533" s="65"/>
      <c r="L533" s="65"/>
      <c r="M533" s="65"/>
      <c r="N533" s="65"/>
      <c r="O533" s="65"/>
      <c r="P533" s="65"/>
      <c r="Q533" s="65"/>
      <c r="R533" s="65"/>
      <c r="S533" s="65"/>
    </row>
    <row r="534" spans="1:19" s="20" customFormat="1" x14ac:dyDescent="0.55000000000000004">
      <c r="A534" s="19"/>
      <c r="E534" s="19"/>
      <c r="H534" s="65"/>
      <c r="I534" s="65"/>
      <c r="J534" s="65"/>
      <c r="K534" s="65"/>
      <c r="L534" s="65"/>
      <c r="M534" s="65"/>
      <c r="N534" s="65"/>
      <c r="O534" s="65"/>
      <c r="P534" s="65"/>
      <c r="Q534" s="65"/>
      <c r="R534" s="65"/>
      <c r="S534" s="65"/>
    </row>
    <row r="535" spans="1:19" s="20" customFormat="1" x14ac:dyDescent="0.55000000000000004">
      <c r="A535" s="19"/>
      <c r="E535" s="19"/>
      <c r="H535" s="65"/>
      <c r="I535" s="65"/>
      <c r="J535" s="65"/>
      <c r="K535" s="65"/>
      <c r="L535" s="65"/>
      <c r="M535" s="65"/>
      <c r="N535" s="65"/>
      <c r="O535" s="65"/>
      <c r="P535" s="65"/>
      <c r="Q535" s="65"/>
      <c r="R535" s="65"/>
      <c r="S535" s="65"/>
    </row>
    <row r="536" spans="1:19" s="20" customFormat="1" x14ac:dyDescent="0.55000000000000004">
      <c r="A536" s="19"/>
      <c r="E536" s="19"/>
      <c r="H536" s="65"/>
      <c r="I536" s="65"/>
      <c r="J536" s="65"/>
      <c r="K536" s="65"/>
      <c r="L536" s="65"/>
      <c r="M536" s="65"/>
      <c r="N536" s="65"/>
      <c r="O536" s="65"/>
      <c r="P536" s="65"/>
      <c r="Q536" s="65"/>
      <c r="R536" s="65"/>
      <c r="S536" s="65"/>
    </row>
    <row r="537" spans="1:19" s="20" customFormat="1" x14ac:dyDescent="0.55000000000000004">
      <c r="A537" s="19"/>
      <c r="E537" s="19"/>
      <c r="H537" s="65"/>
      <c r="I537" s="65"/>
      <c r="J537" s="65"/>
      <c r="K537" s="65"/>
      <c r="L537" s="65"/>
      <c r="M537" s="65"/>
      <c r="N537" s="65"/>
      <c r="O537" s="65"/>
      <c r="P537" s="65"/>
      <c r="Q537" s="65"/>
      <c r="R537" s="65"/>
      <c r="S537" s="65"/>
    </row>
    <row r="538" spans="1:19" s="20" customFormat="1" x14ac:dyDescent="0.55000000000000004">
      <c r="A538" s="19"/>
      <c r="E538" s="19"/>
      <c r="H538" s="65"/>
      <c r="I538" s="65"/>
      <c r="J538" s="65"/>
      <c r="K538" s="65"/>
      <c r="L538" s="65"/>
      <c r="M538" s="65"/>
      <c r="N538" s="65"/>
      <c r="O538" s="65"/>
      <c r="P538" s="65"/>
      <c r="Q538" s="65"/>
      <c r="R538" s="65"/>
      <c r="S538" s="65"/>
    </row>
    <row r="539" spans="1:19" s="20" customFormat="1" x14ac:dyDescent="0.55000000000000004">
      <c r="A539" s="19"/>
      <c r="E539" s="19"/>
      <c r="H539" s="65"/>
      <c r="I539" s="65"/>
      <c r="J539" s="65"/>
      <c r="K539" s="65"/>
      <c r="L539" s="65"/>
      <c r="M539" s="65"/>
      <c r="N539" s="65"/>
      <c r="O539" s="65"/>
      <c r="P539" s="65"/>
      <c r="Q539" s="65"/>
      <c r="R539" s="65"/>
      <c r="S539" s="65"/>
    </row>
    <row r="540" spans="1:19" s="20" customFormat="1" x14ac:dyDescent="0.55000000000000004">
      <c r="A540" s="19"/>
      <c r="E540" s="19"/>
      <c r="H540" s="65"/>
      <c r="I540" s="65"/>
      <c r="J540" s="65"/>
      <c r="K540" s="65"/>
      <c r="L540" s="65"/>
      <c r="M540" s="65"/>
      <c r="N540" s="65"/>
      <c r="O540" s="65"/>
      <c r="P540" s="65"/>
      <c r="Q540" s="65"/>
      <c r="R540" s="65"/>
      <c r="S540" s="65"/>
    </row>
    <row r="541" spans="1:19" s="20" customFormat="1" x14ac:dyDescent="0.55000000000000004">
      <c r="A541" s="19"/>
      <c r="E541" s="19"/>
      <c r="H541" s="65"/>
      <c r="I541" s="65"/>
      <c r="J541" s="65"/>
      <c r="K541" s="65"/>
      <c r="L541" s="65"/>
      <c r="M541" s="65"/>
      <c r="N541" s="65"/>
      <c r="O541" s="65"/>
      <c r="P541" s="65"/>
      <c r="Q541" s="65"/>
      <c r="R541" s="65"/>
      <c r="S541" s="65"/>
    </row>
    <row r="542" spans="1:19" s="20" customFormat="1" x14ac:dyDescent="0.55000000000000004">
      <c r="A542" s="19"/>
      <c r="E542" s="19"/>
      <c r="H542" s="65"/>
      <c r="I542" s="65"/>
      <c r="J542" s="65"/>
      <c r="K542" s="65"/>
      <c r="L542" s="65"/>
      <c r="M542" s="65"/>
      <c r="N542" s="65"/>
      <c r="O542" s="65"/>
      <c r="P542" s="65"/>
      <c r="Q542" s="65"/>
      <c r="R542" s="65"/>
      <c r="S542" s="65"/>
    </row>
    <row r="543" spans="1:19" s="20" customFormat="1" x14ac:dyDescent="0.55000000000000004">
      <c r="A543" s="19"/>
      <c r="E543" s="19"/>
      <c r="H543" s="65"/>
      <c r="I543" s="65"/>
      <c r="J543" s="65"/>
      <c r="K543" s="65"/>
      <c r="L543" s="65"/>
      <c r="M543" s="65"/>
      <c r="N543" s="65"/>
      <c r="O543" s="65"/>
      <c r="P543" s="65"/>
      <c r="Q543" s="65"/>
      <c r="R543" s="65"/>
      <c r="S543" s="65"/>
    </row>
    <row r="544" spans="1:19" s="20" customFormat="1" x14ac:dyDescent="0.55000000000000004">
      <c r="A544" s="19"/>
      <c r="E544" s="19"/>
      <c r="H544" s="65"/>
      <c r="I544" s="65"/>
      <c r="J544" s="65"/>
      <c r="K544" s="65"/>
      <c r="L544" s="65"/>
      <c r="M544" s="65"/>
      <c r="N544" s="65"/>
      <c r="O544" s="65"/>
      <c r="P544" s="65"/>
      <c r="Q544" s="65"/>
      <c r="R544" s="65"/>
      <c r="S544" s="65"/>
    </row>
    <row r="545" spans="1:19" s="20" customFormat="1" x14ac:dyDescent="0.55000000000000004">
      <c r="A545" s="19"/>
      <c r="E545" s="19"/>
      <c r="H545" s="65"/>
      <c r="I545" s="65"/>
      <c r="J545" s="65"/>
      <c r="K545" s="65"/>
      <c r="L545" s="65"/>
      <c r="M545" s="65"/>
      <c r="N545" s="65"/>
      <c r="O545" s="65"/>
      <c r="P545" s="65"/>
      <c r="Q545" s="65"/>
      <c r="R545" s="65"/>
      <c r="S545" s="65"/>
    </row>
    <row r="546" spans="1:19" s="20" customFormat="1" x14ac:dyDescent="0.55000000000000004">
      <c r="A546" s="19"/>
      <c r="E546" s="19"/>
      <c r="H546" s="65"/>
      <c r="I546" s="65"/>
      <c r="J546" s="65"/>
      <c r="K546" s="65"/>
      <c r="L546" s="65"/>
      <c r="M546" s="65"/>
      <c r="N546" s="65"/>
      <c r="O546" s="65"/>
      <c r="P546" s="65"/>
      <c r="Q546" s="65"/>
      <c r="R546" s="65"/>
      <c r="S546" s="65"/>
    </row>
    <row r="547" spans="1:19" s="20" customFormat="1" x14ac:dyDescent="0.55000000000000004">
      <c r="A547" s="19"/>
      <c r="E547" s="19"/>
      <c r="H547" s="65"/>
      <c r="I547" s="65"/>
      <c r="J547" s="65"/>
      <c r="K547" s="65"/>
      <c r="L547" s="65"/>
      <c r="M547" s="65"/>
      <c r="N547" s="65"/>
      <c r="O547" s="65"/>
      <c r="P547" s="65"/>
      <c r="Q547" s="65"/>
      <c r="R547" s="65"/>
      <c r="S547" s="65"/>
    </row>
    <row r="548" spans="1:19" s="20" customFormat="1" x14ac:dyDescent="0.55000000000000004">
      <c r="A548" s="19"/>
      <c r="E548" s="19"/>
      <c r="H548" s="65"/>
      <c r="I548" s="65"/>
      <c r="J548" s="65"/>
      <c r="K548" s="65"/>
      <c r="L548" s="65"/>
      <c r="M548" s="65"/>
      <c r="N548" s="65"/>
      <c r="O548" s="65"/>
      <c r="P548" s="65"/>
      <c r="Q548" s="65"/>
      <c r="R548" s="65"/>
      <c r="S548" s="65"/>
    </row>
    <row r="549" spans="1:19" s="20" customFormat="1" x14ac:dyDescent="0.55000000000000004">
      <c r="A549" s="19"/>
      <c r="E549" s="19"/>
      <c r="H549" s="65"/>
      <c r="I549" s="65"/>
      <c r="J549" s="65"/>
      <c r="K549" s="65"/>
      <c r="L549" s="65"/>
      <c r="M549" s="65"/>
      <c r="N549" s="65"/>
      <c r="O549" s="65"/>
      <c r="P549" s="65"/>
      <c r="Q549" s="65"/>
      <c r="R549" s="65"/>
      <c r="S549" s="65"/>
    </row>
    <row r="550" spans="1:19" s="20" customFormat="1" x14ac:dyDescent="0.55000000000000004">
      <c r="A550" s="19"/>
      <c r="E550" s="19"/>
      <c r="H550" s="65"/>
      <c r="I550" s="65"/>
      <c r="J550" s="65"/>
      <c r="K550" s="65"/>
      <c r="L550" s="65"/>
      <c r="M550" s="65"/>
      <c r="N550" s="65"/>
      <c r="O550" s="65"/>
      <c r="P550" s="65"/>
      <c r="Q550" s="65"/>
      <c r="R550" s="65"/>
      <c r="S550" s="65"/>
    </row>
    <row r="551" spans="1:19" s="20" customFormat="1" x14ac:dyDescent="0.55000000000000004">
      <c r="A551" s="19"/>
      <c r="E551" s="19"/>
      <c r="H551" s="65"/>
      <c r="I551" s="65"/>
      <c r="J551" s="65"/>
      <c r="K551" s="65"/>
      <c r="L551" s="65"/>
      <c r="M551" s="65"/>
      <c r="N551" s="65"/>
      <c r="O551" s="65"/>
      <c r="P551" s="65"/>
      <c r="Q551" s="65"/>
      <c r="R551" s="65"/>
      <c r="S551" s="65"/>
    </row>
    <row r="552" spans="1:19" s="20" customFormat="1" x14ac:dyDescent="0.55000000000000004">
      <c r="A552" s="19"/>
      <c r="E552" s="19"/>
      <c r="H552" s="65"/>
      <c r="I552" s="65"/>
      <c r="J552" s="65"/>
      <c r="K552" s="65"/>
      <c r="L552" s="65"/>
      <c r="M552" s="65"/>
      <c r="N552" s="65"/>
      <c r="O552" s="65"/>
      <c r="P552" s="65"/>
      <c r="Q552" s="65"/>
      <c r="R552" s="65"/>
      <c r="S552" s="65"/>
    </row>
    <row r="553" spans="1:19" s="20" customFormat="1" x14ac:dyDescent="0.55000000000000004">
      <c r="A553" s="19"/>
      <c r="E553" s="19"/>
      <c r="H553" s="65"/>
      <c r="I553" s="65"/>
      <c r="J553" s="65"/>
      <c r="K553" s="65"/>
      <c r="L553" s="65"/>
      <c r="M553" s="65"/>
      <c r="N553" s="65"/>
      <c r="O553" s="65"/>
      <c r="P553" s="65"/>
      <c r="Q553" s="65"/>
      <c r="R553" s="65"/>
      <c r="S553" s="65"/>
    </row>
    <row r="554" spans="1:19" s="20" customFormat="1" x14ac:dyDescent="0.55000000000000004">
      <c r="A554" s="19"/>
      <c r="E554" s="19"/>
      <c r="H554" s="65"/>
      <c r="I554" s="65"/>
      <c r="J554" s="65"/>
      <c r="K554" s="65"/>
      <c r="L554" s="65"/>
      <c r="M554" s="65"/>
      <c r="N554" s="65"/>
      <c r="O554" s="65"/>
      <c r="P554" s="65"/>
      <c r="Q554" s="65"/>
      <c r="R554" s="65"/>
      <c r="S554" s="65"/>
    </row>
    <row r="555" spans="1:19" s="20" customFormat="1" x14ac:dyDescent="0.55000000000000004">
      <c r="A555" s="19"/>
      <c r="E555" s="19"/>
      <c r="H555" s="65"/>
      <c r="I555" s="65"/>
      <c r="J555" s="65"/>
      <c r="K555" s="65"/>
      <c r="L555" s="65"/>
      <c r="M555" s="65"/>
      <c r="N555" s="65"/>
      <c r="O555" s="65"/>
      <c r="P555" s="65"/>
      <c r="Q555" s="65"/>
      <c r="R555" s="65"/>
      <c r="S555" s="65"/>
    </row>
    <row r="556" spans="1:19" s="20" customFormat="1" x14ac:dyDescent="0.55000000000000004">
      <c r="A556" s="19"/>
      <c r="E556" s="19"/>
      <c r="H556" s="65"/>
      <c r="I556" s="65"/>
      <c r="J556" s="65"/>
      <c r="K556" s="65"/>
      <c r="L556" s="65"/>
      <c r="M556" s="65"/>
      <c r="N556" s="65"/>
      <c r="O556" s="65"/>
      <c r="P556" s="65"/>
      <c r="Q556" s="65"/>
      <c r="R556" s="65"/>
      <c r="S556" s="65"/>
    </row>
    <row r="557" spans="1:19" s="20" customFormat="1" x14ac:dyDescent="0.55000000000000004">
      <c r="A557" s="19"/>
      <c r="E557" s="19"/>
      <c r="H557" s="65"/>
      <c r="I557" s="65"/>
      <c r="J557" s="65"/>
      <c r="K557" s="65"/>
      <c r="L557" s="65"/>
      <c r="M557" s="65"/>
      <c r="N557" s="65"/>
      <c r="O557" s="65"/>
      <c r="P557" s="65"/>
      <c r="Q557" s="65"/>
      <c r="R557" s="65"/>
      <c r="S557" s="65"/>
    </row>
    <row r="558" spans="1:19" s="20" customFormat="1" x14ac:dyDescent="0.55000000000000004">
      <c r="A558" s="19"/>
      <c r="E558" s="19"/>
      <c r="H558" s="65"/>
      <c r="I558" s="65"/>
      <c r="J558" s="65"/>
      <c r="K558" s="65"/>
      <c r="L558" s="65"/>
      <c r="M558" s="65"/>
      <c r="N558" s="65"/>
      <c r="O558" s="65"/>
      <c r="P558" s="65"/>
      <c r="Q558" s="65"/>
      <c r="R558" s="65"/>
      <c r="S558" s="65"/>
    </row>
    <row r="559" spans="1:19" s="20" customFormat="1" x14ac:dyDescent="0.55000000000000004">
      <c r="A559" s="19"/>
      <c r="E559" s="19"/>
      <c r="H559" s="65"/>
      <c r="I559" s="65"/>
      <c r="J559" s="65"/>
      <c r="K559" s="65"/>
      <c r="L559" s="65"/>
      <c r="M559" s="65"/>
      <c r="N559" s="65"/>
      <c r="O559" s="65"/>
      <c r="P559" s="65"/>
      <c r="Q559" s="65"/>
      <c r="R559" s="65"/>
      <c r="S559" s="65"/>
    </row>
    <row r="560" spans="1:19" s="20" customFormat="1" x14ac:dyDescent="0.55000000000000004">
      <c r="A560" s="19"/>
      <c r="E560" s="19"/>
      <c r="H560" s="65"/>
      <c r="I560" s="65"/>
      <c r="J560" s="65"/>
      <c r="K560" s="65"/>
      <c r="L560" s="65"/>
      <c r="M560" s="65"/>
      <c r="N560" s="65"/>
      <c r="O560" s="65"/>
      <c r="P560" s="65"/>
      <c r="Q560" s="65"/>
      <c r="R560" s="65"/>
      <c r="S560" s="65"/>
    </row>
    <row r="561" spans="1:19" s="20" customFormat="1" x14ac:dyDescent="0.55000000000000004">
      <c r="A561" s="19"/>
      <c r="E561" s="19"/>
      <c r="H561" s="65"/>
      <c r="I561" s="65"/>
      <c r="J561" s="65"/>
      <c r="K561" s="65"/>
      <c r="L561" s="65"/>
      <c r="M561" s="65"/>
      <c r="N561" s="65"/>
      <c r="O561" s="65"/>
      <c r="P561" s="65"/>
      <c r="Q561" s="65"/>
      <c r="R561" s="65"/>
      <c r="S561" s="65"/>
    </row>
    <row r="562" spans="1:19" s="20" customFormat="1" x14ac:dyDescent="0.55000000000000004">
      <c r="A562" s="19"/>
      <c r="E562" s="19"/>
      <c r="H562" s="65"/>
      <c r="I562" s="65"/>
      <c r="J562" s="65"/>
      <c r="K562" s="65"/>
      <c r="L562" s="65"/>
      <c r="M562" s="65"/>
      <c r="N562" s="65"/>
      <c r="O562" s="65"/>
      <c r="P562" s="65"/>
      <c r="Q562" s="65"/>
      <c r="R562" s="65"/>
      <c r="S562" s="65"/>
    </row>
    <row r="563" spans="1:19" s="20" customFormat="1" x14ac:dyDescent="0.55000000000000004">
      <c r="A563" s="19"/>
      <c r="E563" s="19"/>
      <c r="H563" s="65"/>
      <c r="I563" s="65"/>
      <c r="J563" s="65"/>
      <c r="K563" s="65"/>
      <c r="L563" s="65"/>
      <c r="M563" s="65"/>
      <c r="N563" s="65"/>
      <c r="O563" s="65"/>
      <c r="P563" s="65"/>
      <c r="Q563" s="65"/>
      <c r="R563" s="65"/>
      <c r="S563" s="65"/>
    </row>
    <row r="564" spans="1:19" s="20" customFormat="1" x14ac:dyDescent="0.55000000000000004">
      <c r="A564" s="19"/>
      <c r="E564" s="19"/>
      <c r="H564" s="65"/>
      <c r="I564" s="65"/>
      <c r="J564" s="65"/>
      <c r="K564" s="65"/>
      <c r="L564" s="65"/>
      <c r="M564" s="65"/>
      <c r="N564" s="65"/>
      <c r="O564" s="65"/>
      <c r="P564" s="65"/>
      <c r="Q564" s="65"/>
      <c r="R564" s="65"/>
      <c r="S564" s="65"/>
    </row>
    <row r="565" spans="1:19" s="20" customFormat="1" x14ac:dyDescent="0.55000000000000004">
      <c r="A565" s="19"/>
      <c r="E565" s="19"/>
      <c r="H565" s="65"/>
      <c r="I565" s="65"/>
      <c r="J565" s="65"/>
      <c r="K565" s="65"/>
      <c r="L565" s="65"/>
      <c r="M565" s="65"/>
      <c r="N565" s="65"/>
      <c r="O565" s="65"/>
      <c r="P565" s="65"/>
      <c r="Q565" s="65"/>
      <c r="R565" s="65"/>
      <c r="S565" s="65"/>
    </row>
    <row r="566" spans="1:19" s="20" customFormat="1" x14ac:dyDescent="0.55000000000000004">
      <c r="A566" s="19"/>
      <c r="E566" s="19"/>
      <c r="H566" s="65"/>
      <c r="I566" s="65"/>
      <c r="J566" s="65"/>
      <c r="K566" s="65"/>
      <c r="L566" s="65"/>
      <c r="M566" s="65"/>
      <c r="N566" s="65"/>
      <c r="O566" s="65"/>
      <c r="P566" s="65"/>
      <c r="Q566" s="65"/>
      <c r="R566" s="65"/>
      <c r="S566" s="65"/>
    </row>
    <row r="567" spans="1:19" s="20" customFormat="1" x14ac:dyDescent="0.55000000000000004">
      <c r="A567" s="19"/>
      <c r="E567" s="19"/>
      <c r="H567" s="65"/>
      <c r="I567" s="65"/>
      <c r="J567" s="65"/>
      <c r="K567" s="65"/>
      <c r="L567" s="65"/>
      <c r="M567" s="65"/>
      <c r="N567" s="65"/>
      <c r="O567" s="65"/>
      <c r="P567" s="65"/>
      <c r="Q567" s="65"/>
      <c r="R567" s="65"/>
      <c r="S567" s="65"/>
    </row>
    <row r="568" spans="1:19" s="20" customFormat="1" x14ac:dyDescent="0.55000000000000004">
      <c r="A568" s="19"/>
      <c r="E568" s="19"/>
      <c r="H568" s="65"/>
      <c r="I568" s="65"/>
      <c r="J568" s="65"/>
      <c r="K568" s="65"/>
      <c r="L568" s="65"/>
      <c r="M568" s="65"/>
      <c r="N568" s="65"/>
      <c r="O568" s="65"/>
      <c r="P568" s="65"/>
      <c r="Q568" s="65"/>
      <c r="R568" s="65"/>
      <c r="S568" s="65"/>
    </row>
    <row r="569" spans="1:19" s="20" customFormat="1" x14ac:dyDescent="0.55000000000000004">
      <c r="A569" s="19"/>
      <c r="E569" s="19"/>
      <c r="H569" s="65"/>
      <c r="I569" s="65"/>
      <c r="J569" s="65"/>
      <c r="K569" s="65"/>
      <c r="L569" s="65"/>
      <c r="M569" s="65"/>
      <c r="N569" s="65"/>
      <c r="O569" s="65"/>
      <c r="P569" s="65"/>
      <c r="Q569" s="65"/>
      <c r="R569" s="65"/>
      <c r="S569" s="65"/>
    </row>
    <row r="570" spans="1:19" s="20" customFormat="1" x14ac:dyDescent="0.55000000000000004">
      <c r="A570" s="19"/>
      <c r="E570" s="19"/>
      <c r="H570" s="65"/>
      <c r="I570" s="65"/>
      <c r="J570" s="65"/>
      <c r="K570" s="65"/>
      <c r="L570" s="65"/>
      <c r="M570" s="65"/>
      <c r="N570" s="65"/>
      <c r="O570" s="65"/>
      <c r="P570" s="65"/>
      <c r="Q570" s="65"/>
      <c r="R570" s="65"/>
      <c r="S570" s="65"/>
    </row>
    <row r="571" spans="1:19" s="20" customFormat="1" x14ac:dyDescent="0.55000000000000004">
      <c r="A571" s="19"/>
      <c r="E571" s="19"/>
      <c r="H571" s="65"/>
      <c r="I571" s="65"/>
      <c r="J571" s="65"/>
      <c r="K571" s="65"/>
      <c r="L571" s="65"/>
      <c r="M571" s="65"/>
      <c r="N571" s="65"/>
      <c r="O571" s="65"/>
      <c r="P571" s="65"/>
      <c r="Q571" s="65"/>
      <c r="R571" s="65"/>
      <c r="S571" s="65"/>
    </row>
    <row r="572" spans="1:19" s="20" customFormat="1" x14ac:dyDescent="0.55000000000000004">
      <c r="A572" s="19"/>
      <c r="E572" s="19"/>
      <c r="H572" s="65"/>
      <c r="I572" s="65"/>
      <c r="J572" s="65"/>
      <c r="K572" s="65"/>
      <c r="L572" s="65"/>
      <c r="M572" s="65"/>
      <c r="N572" s="65"/>
      <c r="O572" s="65"/>
      <c r="P572" s="65"/>
      <c r="Q572" s="65"/>
      <c r="R572" s="65"/>
      <c r="S572" s="65"/>
    </row>
    <row r="573" spans="1:19" s="20" customFormat="1" x14ac:dyDescent="0.55000000000000004">
      <c r="A573" s="19"/>
      <c r="E573" s="19"/>
      <c r="H573" s="65"/>
      <c r="I573" s="65"/>
      <c r="J573" s="65"/>
      <c r="K573" s="65"/>
      <c r="L573" s="65"/>
      <c r="M573" s="65"/>
      <c r="N573" s="65"/>
      <c r="O573" s="65"/>
      <c r="P573" s="65"/>
      <c r="Q573" s="65"/>
      <c r="R573" s="65"/>
      <c r="S573" s="65"/>
    </row>
    <row r="574" spans="1:19" s="20" customFormat="1" x14ac:dyDescent="0.55000000000000004">
      <c r="A574" s="19"/>
      <c r="E574" s="19"/>
      <c r="H574" s="65"/>
      <c r="I574" s="65"/>
      <c r="J574" s="65"/>
      <c r="K574" s="65"/>
      <c r="L574" s="65"/>
      <c r="M574" s="65"/>
      <c r="N574" s="65"/>
      <c r="O574" s="65"/>
      <c r="P574" s="65"/>
      <c r="Q574" s="65"/>
      <c r="R574" s="65"/>
      <c r="S574" s="65"/>
    </row>
    <row r="575" spans="1:19" s="20" customFormat="1" x14ac:dyDescent="0.55000000000000004">
      <c r="A575" s="19"/>
      <c r="E575" s="19"/>
      <c r="H575" s="65"/>
      <c r="I575" s="65"/>
      <c r="J575" s="65"/>
      <c r="K575" s="65"/>
      <c r="L575" s="65"/>
      <c r="M575" s="65"/>
      <c r="N575" s="65"/>
      <c r="O575" s="65"/>
      <c r="P575" s="65"/>
      <c r="Q575" s="65"/>
      <c r="R575" s="65"/>
      <c r="S575" s="65"/>
    </row>
    <row r="576" spans="1:19" s="20" customFormat="1" x14ac:dyDescent="0.55000000000000004">
      <c r="A576" s="19"/>
      <c r="E576" s="19"/>
      <c r="H576" s="65"/>
      <c r="I576" s="65"/>
      <c r="J576" s="65"/>
      <c r="K576" s="65"/>
      <c r="L576" s="65"/>
      <c r="M576" s="65"/>
      <c r="N576" s="65"/>
      <c r="O576" s="65"/>
      <c r="P576" s="65"/>
      <c r="Q576" s="65"/>
      <c r="R576" s="65"/>
      <c r="S576" s="65"/>
    </row>
    <row r="577" spans="1:19" s="20" customFormat="1" x14ac:dyDescent="0.55000000000000004">
      <c r="A577" s="19"/>
      <c r="E577" s="19"/>
      <c r="H577" s="65"/>
      <c r="I577" s="65"/>
      <c r="J577" s="65"/>
      <c r="K577" s="65"/>
      <c r="L577" s="65"/>
      <c r="M577" s="65"/>
      <c r="N577" s="65"/>
      <c r="O577" s="65"/>
      <c r="P577" s="65"/>
      <c r="Q577" s="65"/>
      <c r="R577" s="65"/>
      <c r="S577" s="65"/>
    </row>
    <row r="578" spans="1:19" s="20" customFormat="1" x14ac:dyDescent="0.55000000000000004">
      <c r="A578" s="19"/>
      <c r="E578" s="19"/>
      <c r="H578" s="65"/>
      <c r="I578" s="65"/>
      <c r="J578" s="65"/>
      <c r="K578" s="65"/>
      <c r="L578" s="65"/>
      <c r="M578" s="65"/>
      <c r="N578" s="65"/>
      <c r="O578" s="65"/>
      <c r="P578" s="65"/>
      <c r="Q578" s="65"/>
      <c r="R578" s="65"/>
      <c r="S578" s="65"/>
    </row>
    <row r="579" spans="1:19" s="20" customFormat="1" x14ac:dyDescent="0.55000000000000004">
      <c r="A579" s="19"/>
      <c r="E579" s="19"/>
      <c r="H579" s="65"/>
      <c r="I579" s="65"/>
      <c r="J579" s="65"/>
      <c r="K579" s="65"/>
      <c r="L579" s="65"/>
      <c r="M579" s="65"/>
      <c r="N579" s="65"/>
      <c r="O579" s="65"/>
      <c r="P579" s="65"/>
      <c r="Q579" s="65"/>
      <c r="R579" s="65"/>
      <c r="S579" s="65"/>
    </row>
    <row r="580" spans="1:19" s="20" customFormat="1" x14ac:dyDescent="0.55000000000000004">
      <c r="A580" s="19"/>
      <c r="E580" s="19"/>
      <c r="H580" s="65"/>
      <c r="I580" s="65"/>
      <c r="J580" s="65"/>
      <c r="K580" s="65"/>
      <c r="L580" s="65"/>
      <c r="M580" s="65"/>
      <c r="N580" s="65"/>
      <c r="O580" s="65"/>
      <c r="P580" s="65"/>
      <c r="Q580" s="65"/>
      <c r="R580" s="65"/>
      <c r="S580" s="65"/>
    </row>
    <row r="581" spans="1:19" s="20" customFormat="1" x14ac:dyDescent="0.55000000000000004">
      <c r="A581" s="19"/>
      <c r="E581" s="19"/>
      <c r="H581" s="65"/>
      <c r="I581" s="65"/>
      <c r="J581" s="65"/>
      <c r="K581" s="65"/>
      <c r="L581" s="65"/>
      <c r="M581" s="65"/>
      <c r="N581" s="65"/>
      <c r="O581" s="65"/>
      <c r="P581" s="65"/>
      <c r="Q581" s="65"/>
      <c r="R581" s="65"/>
      <c r="S581" s="65"/>
    </row>
    <row r="582" spans="1:19" s="20" customFormat="1" x14ac:dyDescent="0.55000000000000004">
      <c r="A582" s="19"/>
      <c r="E582" s="19"/>
      <c r="H582" s="65"/>
      <c r="I582" s="65"/>
      <c r="J582" s="65"/>
      <c r="K582" s="65"/>
      <c r="L582" s="65"/>
      <c r="M582" s="65"/>
      <c r="N582" s="65"/>
      <c r="O582" s="65"/>
      <c r="P582" s="65"/>
      <c r="Q582" s="65"/>
      <c r="R582" s="65"/>
      <c r="S582" s="65"/>
    </row>
    <row r="583" spans="1:19" s="20" customFormat="1" x14ac:dyDescent="0.55000000000000004">
      <c r="A583" s="19"/>
      <c r="E583" s="19"/>
      <c r="H583" s="65"/>
      <c r="I583" s="65"/>
      <c r="J583" s="65"/>
      <c r="K583" s="65"/>
      <c r="L583" s="65"/>
      <c r="M583" s="65"/>
      <c r="N583" s="65"/>
      <c r="O583" s="65"/>
      <c r="P583" s="65"/>
      <c r="Q583" s="65"/>
      <c r="R583" s="65"/>
      <c r="S583" s="65"/>
    </row>
    <row r="584" spans="1:19" s="20" customFormat="1" x14ac:dyDescent="0.55000000000000004">
      <c r="A584" s="19"/>
      <c r="E584" s="19"/>
      <c r="H584" s="65"/>
      <c r="I584" s="65"/>
      <c r="J584" s="65"/>
      <c r="K584" s="65"/>
      <c r="L584" s="65"/>
      <c r="M584" s="65"/>
      <c r="N584" s="65"/>
      <c r="O584" s="65"/>
      <c r="P584" s="65"/>
      <c r="Q584" s="65"/>
      <c r="R584" s="65"/>
      <c r="S584" s="65"/>
    </row>
    <row r="585" spans="1:19" s="20" customFormat="1" x14ac:dyDescent="0.55000000000000004">
      <c r="A585" s="19"/>
      <c r="E585" s="19"/>
      <c r="H585" s="65"/>
      <c r="I585" s="65"/>
      <c r="J585" s="65"/>
      <c r="K585" s="65"/>
      <c r="L585" s="65"/>
      <c r="M585" s="65"/>
      <c r="N585" s="65"/>
      <c r="O585" s="65"/>
      <c r="P585" s="65"/>
      <c r="Q585" s="65"/>
      <c r="R585" s="65"/>
      <c r="S585" s="65"/>
    </row>
    <row r="586" spans="1:19" s="20" customFormat="1" x14ac:dyDescent="0.55000000000000004">
      <c r="A586" s="19"/>
      <c r="E586" s="19"/>
      <c r="H586" s="65"/>
      <c r="I586" s="65"/>
      <c r="J586" s="65"/>
      <c r="K586" s="65"/>
      <c r="L586" s="65"/>
      <c r="M586" s="65"/>
      <c r="N586" s="65"/>
      <c r="O586" s="65"/>
      <c r="P586" s="65"/>
      <c r="Q586" s="65"/>
      <c r="R586" s="65"/>
      <c r="S586" s="65"/>
    </row>
    <row r="587" spans="1:19" s="20" customFormat="1" x14ac:dyDescent="0.55000000000000004">
      <c r="A587" s="19"/>
      <c r="E587" s="19"/>
      <c r="H587" s="65"/>
      <c r="I587" s="65"/>
      <c r="J587" s="65"/>
      <c r="K587" s="65"/>
      <c r="L587" s="65"/>
      <c r="M587" s="65"/>
      <c r="N587" s="65"/>
      <c r="O587" s="65"/>
      <c r="P587" s="65"/>
      <c r="Q587" s="65"/>
      <c r="R587" s="65"/>
      <c r="S587" s="65"/>
    </row>
    <row r="588" spans="1:19" s="20" customFormat="1" x14ac:dyDescent="0.55000000000000004">
      <c r="A588" s="19"/>
      <c r="E588" s="19"/>
      <c r="H588" s="65"/>
      <c r="I588" s="65"/>
      <c r="J588" s="65"/>
      <c r="K588" s="65"/>
      <c r="L588" s="65"/>
      <c r="M588" s="65"/>
      <c r="N588" s="65"/>
      <c r="O588" s="65"/>
      <c r="P588" s="65"/>
      <c r="Q588" s="65"/>
      <c r="R588" s="65"/>
      <c r="S588" s="65"/>
    </row>
    <row r="589" spans="1:19" s="20" customFormat="1" x14ac:dyDescent="0.55000000000000004">
      <c r="A589" s="19"/>
      <c r="E589" s="19"/>
      <c r="H589" s="65"/>
      <c r="I589" s="65"/>
      <c r="J589" s="65"/>
      <c r="K589" s="65"/>
      <c r="L589" s="65"/>
      <c r="M589" s="65"/>
      <c r="N589" s="65"/>
      <c r="O589" s="65"/>
      <c r="P589" s="65"/>
      <c r="Q589" s="65"/>
      <c r="R589" s="65"/>
      <c r="S589" s="65"/>
    </row>
    <row r="590" spans="1:19" s="20" customFormat="1" x14ac:dyDescent="0.55000000000000004">
      <c r="A590" s="19"/>
      <c r="E590" s="19"/>
      <c r="H590" s="65"/>
      <c r="I590" s="65"/>
      <c r="J590" s="65"/>
      <c r="K590" s="65"/>
      <c r="L590" s="65"/>
      <c r="M590" s="65"/>
      <c r="N590" s="65"/>
      <c r="O590" s="65"/>
      <c r="P590" s="65"/>
      <c r="Q590" s="65"/>
      <c r="R590" s="65"/>
      <c r="S590" s="65"/>
    </row>
    <row r="591" spans="1:19" s="20" customFormat="1" x14ac:dyDescent="0.55000000000000004">
      <c r="A591" s="19"/>
      <c r="E591" s="19"/>
      <c r="H591" s="65"/>
      <c r="I591" s="65"/>
      <c r="J591" s="65"/>
      <c r="K591" s="65"/>
      <c r="L591" s="65"/>
      <c r="M591" s="65"/>
      <c r="N591" s="65"/>
      <c r="O591" s="65"/>
      <c r="P591" s="65"/>
      <c r="Q591" s="65"/>
      <c r="R591" s="65"/>
      <c r="S591" s="65"/>
    </row>
    <row r="592" spans="1:19" s="20" customFormat="1" x14ac:dyDescent="0.55000000000000004">
      <c r="A592" s="19"/>
      <c r="E592" s="19"/>
      <c r="H592" s="65"/>
      <c r="I592" s="65"/>
      <c r="J592" s="65"/>
      <c r="K592" s="65"/>
      <c r="L592" s="65"/>
      <c r="M592" s="65"/>
      <c r="N592" s="65"/>
      <c r="O592" s="65"/>
      <c r="P592" s="65"/>
      <c r="Q592" s="65"/>
      <c r="R592" s="65"/>
      <c r="S592" s="65"/>
    </row>
    <row r="593" spans="1:19" s="20" customFormat="1" x14ac:dyDescent="0.55000000000000004">
      <c r="A593" s="19"/>
      <c r="E593" s="19"/>
      <c r="H593" s="65"/>
      <c r="I593" s="65"/>
      <c r="J593" s="65"/>
      <c r="K593" s="65"/>
      <c r="L593" s="65"/>
      <c r="M593" s="65"/>
      <c r="N593" s="65"/>
      <c r="O593" s="65"/>
      <c r="P593" s="65"/>
      <c r="Q593" s="65"/>
      <c r="R593" s="65"/>
      <c r="S593" s="65"/>
    </row>
    <row r="594" spans="1:19" s="20" customFormat="1" x14ac:dyDescent="0.55000000000000004">
      <c r="A594" s="19"/>
      <c r="E594" s="19"/>
      <c r="H594" s="65"/>
      <c r="I594" s="65"/>
      <c r="J594" s="65"/>
      <c r="K594" s="65"/>
      <c r="L594" s="65"/>
      <c r="M594" s="65"/>
      <c r="N594" s="65"/>
      <c r="O594" s="65"/>
      <c r="P594" s="65"/>
      <c r="Q594" s="65"/>
      <c r="R594" s="65"/>
      <c r="S594" s="65"/>
    </row>
    <row r="595" spans="1:19" s="20" customFormat="1" x14ac:dyDescent="0.55000000000000004">
      <c r="A595" s="19"/>
      <c r="E595" s="19"/>
      <c r="H595" s="65"/>
      <c r="I595" s="65"/>
      <c r="J595" s="65"/>
      <c r="K595" s="65"/>
      <c r="L595" s="65"/>
      <c r="M595" s="65"/>
      <c r="N595" s="65"/>
      <c r="O595" s="65"/>
      <c r="P595" s="65"/>
      <c r="Q595" s="65"/>
      <c r="R595" s="65"/>
      <c r="S595" s="65"/>
    </row>
    <row r="596" spans="1:19" s="20" customFormat="1" x14ac:dyDescent="0.55000000000000004">
      <c r="A596" s="19"/>
      <c r="E596" s="19"/>
      <c r="H596" s="65"/>
      <c r="I596" s="65"/>
      <c r="J596" s="65"/>
      <c r="K596" s="65"/>
      <c r="L596" s="65"/>
      <c r="M596" s="65"/>
      <c r="N596" s="65"/>
      <c r="O596" s="65"/>
      <c r="P596" s="65"/>
      <c r="Q596" s="65"/>
      <c r="R596" s="65"/>
      <c r="S596" s="65"/>
    </row>
    <row r="597" spans="1:19" s="20" customFormat="1" x14ac:dyDescent="0.55000000000000004">
      <c r="A597" s="19"/>
      <c r="E597" s="19"/>
      <c r="H597" s="65"/>
      <c r="I597" s="65"/>
      <c r="J597" s="65"/>
      <c r="K597" s="65"/>
      <c r="L597" s="65"/>
      <c r="M597" s="65"/>
      <c r="N597" s="65"/>
      <c r="O597" s="65"/>
      <c r="P597" s="65"/>
      <c r="Q597" s="65"/>
      <c r="R597" s="65"/>
      <c r="S597" s="65"/>
    </row>
    <row r="598" spans="1:19" s="20" customFormat="1" x14ac:dyDescent="0.55000000000000004">
      <c r="A598" s="19"/>
      <c r="E598" s="19"/>
      <c r="H598" s="65"/>
      <c r="I598" s="65"/>
      <c r="J598" s="65"/>
      <c r="K598" s="65"/>
      <c r="L598" s="65"/>
      <c r="M598" s="65"/>
      <c r="N598" s="65"/>
      <c r="O598" s="65"/>
      <c r="P598" s="65"/>
      <c r="Q598" s="65"/>
      <c r="R598" s="65"/>
      <c r="S598" s="65"/>
    </row>
    <row r="599" spans="1:19" s="20" customFormat="1" x14ac:dyDescent="0.55000000000000004">
      <c r="A599" s="19"/>
      <c r="E599" s="19"/>
      <c r="H599" s="65"/>
      <c r="I599" s="65"/>
      <c r="J599" s="65"/>
      <c r="K599" s="65"/>
      <c r="L599" s="65"/>
      <c r="M599" s="65"/>
      <c r="N599" s="65"/>
      <c r="O599" s="65"/>
      <c r="P599" s="65"/>
      <c r="Q599" s="65"/>
      <c r="R599" s="65"/>
      <c r="S599" s="65"/>
    </row>
    <row r="600" spans="1:19" s="20" customFormat="1" x14ac:dyDescent="0.55000000000000004">
      <c r="A600" s="19"/>
      <c r="E600" s="19"/>
      <c r="H600" s="65"/>
      <c r="I600" s="65"/>
      <c r="J600" s="65"/>
      <c r="K600" s="65"/>
      <c r="L600" s="65"/>
      <c r="M600" s="65"/>
      <c r="N600" s="65"/>
      <c r="O600" s="65"/>
      <c r="P600" s="65"/>
      <c r="Q600" s="65"/>
      <c r="R600" s="65"/>
      <c r="S600" s="65"/>
    </row>
    <row r="601" spans="1:19" s="20" customFormat="1" x14ac:dyDescent="0.55000000000000004">
      <c r="A601" s="19"/>
      <c r="E601" s="19"/>
      <c r="H601" s="65"/>
      <c r="I601" s="65"/>
      <c r="J601" s="65"/>
      <c r="K601" s="65"/>
      <c r="L601" s="65"/>
      <c r="M601" s="65"/>
      <c r="N601" s="65"/>
      <c r="O601" s="65"/>
      <c r="P601" s="65"/>
      <c r="Q601" s="65"/>
      <c r="R601" s="65"/>
      <c r="S601" s="65"/>
    </row>
    <row r="602" spans="1:19" s="20" customFormat="1" x14ac:dyDescent="0.55000000000000004">
      <c r="A602" s="19"/>
      <c r="E602" s="19"/>
      <c r="H602" s="65"/>
      <c r="I602" s="65"/>
      <c r="J602" s="65"/>
      <c r="K602" s="65"/>
      <c r="L602" s="65"/>
      <c r="M602" s="65"/>
      <c r="N602" s="65"/>
      <c r="O602" s="65"/>
      <c r="P602" s="65"/>
      <c r="Q602" s="65"/>
      <c r="R602" s="65"/>
      <c r="S602" s="65"/>
    </row>
    <row r="603" spans="1:19" s="20" customFormat="1" x14ac:dyDescent="0.55000000000000004">
      <c r="A603" s="19"/>
      <c r="E603" s="19"/>
      <c r="H603" s="65"/>
      <c r="I603" s="65"/>
      <c r="J603" s="65"/>
      <c r="K603" s="65"/>
      <c r="L603" s="65"/>
      <c r="M603" s="65"/>
      <c r="N603" s="65"/>
      <c r="O603" s="65"/>
      <c r="P603" s="65"/>
      <c r="Q603" s="65"/>
      <c r="R603" s="65"/>
      <c r="S603" s="65"/>
    </row>
    <row r="604" spans="1:19" s="20" customFormat="1" x14ac:dyDescent="0.55000000000000004">
      <c r="A604" s="19"/>
      <c r="E604" s="19"/>
      <c r="H604" s="65"/>
      <c r="I604" s="65"/>
      <c r="J604" s="65"/>
      <c r="K604" s="65"/>
      <c r="L604" s="65"/>
      <c r="M604" s="65"/>
      <c r="N604" s="65"/>
      <c r="O604" s="65"/>
      <c r="P604" s="65"/>
      <c r="Q604" s="65"/>
      <c r="R604" s="65"/>
      <c r="S604" s="65"/>
    </row>
    <row r="605" spans="1:19" s="20" customFormat="1" x14ac:dyDescent="0.55000000000000004">
      <c r="A605" s="19"/>
      <c r="E605" s="19"/>
      <c r="H605" s="65"/>
      <c r="I605" s="65"/>
      <c r="J605" s="65"/>
      <c r="K605" s="65"/>
      <c r="L605" s="65"/>
      <c r="M605" s="65"/>
      <c r="N605" s="65"/>
      <c r="O605" s="65"/>
      <c r="P605" s="65"/>
      <c r="Q605" s="65"/>
      <c r="R605" s="65"/>
      <c r="S605" s="65"/>
    </row>
    <row r="606" spans="1:19" s="20" customFormat="1" x14ac:dyDescent="0.55000000000000004">
      <c r="A606" s="19"/>
      <c r="E606" s="19"/>
      <c r="H606" s="65"/>
      <c r="I606" s="65"/>
      <c r="J606" s="65"/>
      <c r="K606" s="65"/>
      <c r="L606" s="65"/>
      <c r="M606" s="65"/>
      <c r="N606" s="65"/>
      <c r="O606" s="65"/>
      <c r="P606" s="65"/>
      <c r="Q606" s="65"/>
      <c r="R606" s="65"/>
      <c r="S606" s="65"/>
    </row>
    <row r="607" spans="1:19" s="20" customFormat="1" x14ac:dyDescent="0.55000000000000004">
      <c r="A607" s="19"/>
      <c r="E607" s="19"/>
      <c r="H607" s="65"/>
      <c r="I607" s="65"/>
      <c r="J607" s="65"/>
      <c r="K607" s="65"/>
      <c r="L607" s="65"/>
      <c r="M607" s="65"/>
      <c r="N607" s="65"/>
      <c r="O607" s="65"/>
      <c r="P607" s="65"/>
      <c r="Q607" s="65"/>
      <c r="R607" s="65"/>
      <c r="S607" s="65"/>
    </row>
    <row r="608" spans="1:19" s="20" customFormat="1" x14ac:dyDescent="0.55000000000000004">
      <c r="A608" s="19"/>
      <c r="E608" s="19"/>
      <c r="H608" s="65"/>
      <c r="I608" s="65"/>
      <c r="J608" s="65"/>
      <c r="K608" s="65"/>
      <c r="L608" s="65"/>
      <c r="M608" s="65"/>
      <c r="N608" s="65"/>
      <c r="O608" s="65"/>
      <c r="P608" s="65"/>
      <c r="Q608" s="65"/>
      <c r="R608" s="65"/>
      <c r="S608" s="65"/>
    </row>
    <row r="609" spans="1:19" s="20" customFormat="1" x14ac:dyDescent="0.55000000000000004">
      <c r="A609" s="19"/>
      <c r="E609" s="19"/>
      <c r="H609" s="65"/>
      <c r="I609" s="65"/>
      <c r="J609" s="65"/>
      <c r="K609" s="65"/>
      <c r="L609" s="65"/>
      <c r="M609" s="65"/>
      <c r="N609" s="65"/>
      <c r="O609" s="65"/>
      <c r="P609" s="65"/>
      <c r="Q609" s="65"/>
      <c r="R609" s="65"/>
      <c r="S609" s="65"/>
    </row>
    <row r="610" spans="1:19" s="20" customFormat="1" x14ac:dyDescent="0.55000000000000004">
      <c r="A610" s="19"/>
      <c r="E610" s="19"/>
      <c r="H610" s="65"/>
      <c r="I610" s="65"/>
      <c r="J610" s="65"/>
      <c r="K610" s="65"/>
      <c r="L610" s="65"/>
      <c r="M610" s="65"/>
      <c r="N610" s="65"/>
      <c r="O610" s="65"/>
      <c r="P610" s="65"/>
      <c r="Q610" s="65"/>
      <c r="R610" s="65"/>
      <c r="S610" s="65"/>
    </row>
    <row r="611" spans="1:19" s="20" customFormat="1" x14ac:dyDescent="0.55000000000000004">
      <c r="A611" s="19"/>
      <c r="E611" s="19"/>
      <c r="H611" s="65"/>
      <c r="I611" s="65"/>
      <c r="J611" s="65"/>
      <c r="K611" s="65"/>
      <c r="L611" s="65"/>
      <c r="M611" s="65"/>
      <c r="N611" s="65"/>
      <c r="O611" s="65"/>
      <c r="P611" s="65"/>
      <c r="Q611" s="65"/>
      <c r="R611" s="65"/>
      <c r="S611" s="65"/>
    </row>
    <row r="612" spans="1:19" s="20" customFormat="1" x14ac:dyDescent="0.55000000000000004">
      <c r="A612" s="19"/>
      <c r="E612" s="19"/>
      <c r="H612" s="65"/>
      <c r="I612" s="65"/>
      <c r="J612" s="65"/>
      <c r="K612" s="65"/>
      <c r="L612" s="65"/>
      <c r="M612" s="65"/>
      <c r="N612" s="65"/>
      <c r="O612" s="65"/>
      <c r="P612" s="65"/>
      <c r="Q612" s="65"/>
      <c r="R612" s="65"/>
      <c r="S612" s="65"/>
    </row>
    <row r="613" spans="1:19" s="20" customFormat="1" x14ac:dyDescent="0.55000000000000004">
      <c r="A613" s="19"/>
      <c r="E613" s="19"/>
      <c r="H613" s="65"/>
      <c r="I613" s="65"/>
      <c r="J613" s="65"/>
      <c r="K613" s="65"/>
      <c r="L613" s="65"/>
      <c r="M613" s="65"/>
      <c r="N613" s="65"/>
      <c r="O613" s="65"/>
      <c r="P613" s="65"/>
      <c r="Q613" s="65"/>
      <c r="R613" s="65"/>
      <c r="S613" s="65"/>
    </row>
    <row r="614" spans="1:19" s="20" customFormat="1" x14ac:dyDescent="0.55000000000000004">
      <c r="A614" s="19"/>
      <c r="E614" s="19"/>
      <c r="H614" s="65"/>
      <c r="I614" s="65"/>
      <c r="J614" s="65"/>
      <c r="K614" s="65"/>
      <c r="L614" s="65"/>
      <c r="M614" s="65"/>
      <c r="N614" s="65"/>
      <c r="O614" s="65"/>
      <c r="P614" s="65"/>
      <c r="Q614" s="65"/>
      <c r="R614" s="65"/>
      <c r="S614" s="65"/>
    </row>
    <row r="615" spans="1:19" s="20" customFormat="1" x14ac:dyDescent="0.55000000000000004">
      <c r="A615" s="19"/>
      <c r="E615" s="19"/>
      <c r="H615" s="65"/>
      <c r="I615" s="65"/>
      <c r="J615" s="65"/>
      <c r="K615" s="65"/>
      <c r="L615" s="65"/>
      <c r="M615" s="65"/>
      <c r="N615" s="65"/>
      <c r="O615" s="65"/>
      <c r="P615" s="65"/>
      <c r="Q615" s="65"/>
      <c r="R615" s="65"/>
      <c r="S615" s="65"/>
    </row>
    <row r="616" spans="1:19" s="20" customFormat="1" x14ac:dyDescent="0.55000000000000004">
      <c r="A616" s="19"/>
      <c r="E616" s="19"/>
      <c r="H616" s="65"/>
      <c r="I616" s="65"/>
      <c r="J616" s="65"/>
      <c r="K616" s="65"/>
      <c r="L616" s="65"/>
      <c r="M616" s="65"/>
      <c r="N616" s="65"/>
      <c r="O616" s="65"/>
      <c r="P616" s="65"/>
      <c r="Q616" s="65"/>
      <c r="R616" s="65"/>
      <c r="S616" s="65"/>
    </row>
    <row r="617" spans="1:19" s="20" customFormat="1" x14ac:dyDescent="0.55000000000000004">
      <c r="A617" s="19"/>
      <c r="E617" s="19"/>
      <c r="H617" s="65"/>
      <c r="I617" s="65"/>
      <c r="J617" s="65"/>
      <c r="K617" s="65"/>
      <c r="L617" s="65"/>
      <c r="M617" s="65"/>
      <c r="N617" s="65"/>
      <c r="O617" s="65"/>
      <c r="P617" s="65"/>
      <c r="Q617" s="65"/>
      <c r="R617" s="65"/>
      <c r="S617" s="65"/>
    </row>
    <row r="618" spans="1:19" s="20" customFormat="1" x14ac:dyDescent="0.55000000000000004">
      <c r="A618" s="19"/>
      <c r="E618" s="19"/>
      <c r="H618" s="65"/>
      <c r="I618" s="65"/>
      <c r="J618" s="65"/>
      <c r="K618" s="65"/>
      <c r="L618" s="65"/>
      <c r="M618" s="65"/>
      <c r="N618" s="65"/>
      <c r="O618" s="65"/>
      <c r="P618" s="65"/>
      <c r="Q618" s="65"/>
      <c r="R618" s="65"/>
      <c r="S618" s="65"/>
    </row>
    <row r="619" spans="1:19" s="20" customFormat="1" x14ac:dyDescent="0.55000000000000004">
      <c r="A619" s="19"/>
      <c r="E619" s="19"/>
      <c r="H619" s="65"/>
      <c r="I619" s="65"/>
      <c r="J619" s="65"/>
      <c r="K619" s="65"/>
      <c r="L619" s="65"/>
      <c r="M619" s="65"/>
      <c r="N619" s="65"/>
      <c r="O619" s="65"/>
      <c r="P619" s="65"/>
      <c r="Q619" s="65"/>
      <c r="R619" s="65"/>
      <c r="S619" s="65"/>
    </row>
    <row r="620" spans="1:19" s="20" customFormat="1" x14ac:dyDescent="0.55000000000000004">
      <c r="A620" s="19"/>
      <c r="E620" s="19"/>
      <c r="H620" s="65"/>
      <c r="I620" s="65"/>
      <c r="J620" s="65"/>
      <c r="K620" s="65"/>
      <c r="L620" s="65"/>
      <c r="M620" s="65"/>
      <c r="N620" s="65"/>
      <c r="O620" s="65"/>
      <c r="P620" s="65"/>
      <c r="Q620" s="65"/>
      <c r="R620" s="65"/>
      <c r="S620" s="65"/>
    </row>
    <row r="621" spans="1:19" s="20" customFormat="1" x14ac:dyDescent="0.55000000000000004">
      <c r="A621" s="19"/>
      <c r="E621" s="19"/>
      <c r="H621" s="65"/>
      <c r="I621" s="65"/>
      <c r="J621" s="65"/>
      <c r="K621" s="65"/>
      <c r="L621" s="65"/>
      <c r="M621" s="65"/>
      <c r="N621" s="65"/>
      <c r="O621" s="65"/>
      <c r="P621" s="65"/>
      <c r="Q621" s="65"/>
      <c r="R621" s="65"/>
      <c r="S621" s="65"/>
    </row>
    <row r="622" spans="1:19" s="20" customFormat="1" x14ac:dyDescent="0.55000000000000004">
      <c r="A622" s="19"/>
      <c r="E622" s="19"/>
      <c r="H622" s="65"/>
      <c r="I622" s="65"/>
      <c r="J622" s="65"/>
      <c r="K622" s="65"/>
      <c r="L622" s="65"/>
      <c r="M622" s="65"/>
      <c r="N622" s="65"/>
      <c r="O622" s="65"/>
      <c r="P622" s="65"/>
      <c r="Q622" s="65"/>
      <c r="R622" s="65"/>
      <c r="S622" s="65"/>
    </row>
    <row r="623" spans="1:19" s="20" customFormat="1" x14ac:dyDescent="0.55000000000000004">
      <c r="A623" s="19"/>
      <c r="E623" s="19"/>
      <c r="H623" s="65"/>
      <c r="I623" s="65"/>
      <c r="J623" s="65"/>
      <c r="K623" s="65"/>
      <c r="L623" s="65"/>
      <c r="M623" s="65"/>
      <c r="N623" s="65"/>
      <c r="O623" s="65"/>
      <c r="P623" s="65"/>
      <c r="Q623" s="65"/>
      <c r="R623" s="65"/>
      <c r="S623" s="65"/>
    </row>
    <row r="624" spans="1:19" s="20" customFormat="1" x14ac:dyDescent="0.55000000000000004">
      <c r="A624" s="19"/>
      <c r="E624" s="19"/>
      <c r="H624" s="65"/>
      <c r="I624" s="65"/>
      <c r="J624" s="65"/>
      <c r="K624" s="65"/>
      <c r="L624" s="65"/>
      <c r="M624" s="65"/>
      <c r="N624" s="65"/>
      <c r="O624" s="65"/>
      <c r="P624" s="65"/>
      <c r="Q624" s="65"/>
      <c r="R624" s="65"/>
      <c r="S624" s="65"/>
    </row>
    <row r="625" spans="1:19" s="20" customFormat="1" x14ac:dyDescent="0.55000000000000004">
      <c r="A625" s="19"/>
      <c r="E625" s="19"/>
      <c r="H625" s="65"/>
      <c r="I625" s="65"/>
      <c r="J625" s="65"/>
      <c r="K625" s="65"/>
      <c r="L625" s="65"/>
      <c r="M625" s="65"/>
      <c r="N625" s="65"/>
      <c r="O625" s="65"/>
      <c r="P625" s="65"/>
      <c r="Q625" s="65"/>
      <c r="R625" s="65"/>
      <c r="S625" s="65"/>
    </row>
    <row r="626" spans="1:19" s="20" customFormat="1" x14ac:dyDescent="0.55000000000000004">
      <c r="A626" s="19"/>
      <c r="E626" s="19"/>
      <c r="H626" s="65"/>
      <c r="I626" s="65"/>
      <c r="J626" s="65"/>
      <c r="K626" s="65"/>
      <c r="L626" s="65"/>
      <c r="M626" s="65"/>
      <c r="N626" s="65"/>
      <c r="O626" s="65"/>
      <c r="P626" s="65"/>
      <c r="Q626" s="65"/>
      <c r="R626" s="65"/>
      <c r="S626" s="65"/>
    </row>
    <row r="627" spans="1:19" s="20" customFormat="1" x14ac:dyDescent="0.55000000000000004">
      <c r="A627" s="19"/>
      <c r="E627" s="19"/>
      <c r="H627" s="65"/>
      <c r="I627" s="65"/>
      <c r="J627" s="65"/>
      <c r="K627" s="65"/>
      <c r="L627" s="65"/>
      <c r="M627" s="65"/>
      <c r="N627" s="65"/>
      <c r="O627" s="65"/>
      <c r="P627" s="65"/>
      <c r="Q627" s="65"/>
      <c r="R627" s="65"/>
      <c r="S627" s="65"/>
    </row>
    <row r="628" spans="1:19" s="20" customFormat="1" x14ac:dyDescent="0.55000000000000004">
      <c r="A628" s="19"/>
      <c r="E628" s="19"/>
      <c r="H628" s="65"/>
      <c r="I628" s="65"/>
      <c r="J628" s="65"/>
      <c r="K628" s="65"/>
      <c r="L628" s="65"/>
      <c r="M628" s="65"/>
      <c r="N628" s="65"/>
      <c r="O628" s="65"/>
      <c r="P628" s="65"/>
      <c r="Q628" s="65"/>
      <c r="R628" s="65"/>
      <c r="S628" s="65"/>
    </row>
    <row r="629" spans="1:19" s="20" customFormat="1" x14ac:dyDescent="0.55000000000000004">
      <c r="A629" s="19"/>
      <c r="E629" s="19"/>
      <c r="H629" s="65"/>
      <c r="I629" s="65"/>
      <c r="J629" s="65"/>
      <c r="K629" s="65"/>
      <c r="L629" s="65"/>
      <c r="M629" s="65"/>
      <c r="N629" s="65"/>
      <c r="O629" s="65"/>
      <c r="P629" s="65"/>
      <c r="Q629" s="65"/>
      <c r="R629" s="65"/>
      <c r="S629" s="65"/>
    </row>
    <row r="630" spans="1:19" s="20" customFormat="1" x14ac:dyDescent="0.55000000000000004">
      <c r="A630" s="19"/>
      <c r="E630" s="19"/>
      <c r="H630" s="65"/>
      <c r="I630" s="65"/>
      <c r="J630" s="65"/>
      <c r="K630" s="65"/>
      <c r="L630" s="65"/>
      <c r="M630" s="65"/>
      <c r="N630" s="65"/>
      <c r="O630" s="65"/>
      <c r="P630" s="65"/>
      <c r="Q630" s="65"/>
      <c r="R630" s="65"/>
      <c r="S630" s="65"/>
    </row>
    <row r="631" spans="1:19" s="20" customFormat="1" x14ac:dyDescent="0.55000000000000004">
      <c r="A631" s="19"/>
      <c r="E631" s="19"/>
      <c r="H631" s="65"/>
      <c r="I631" s="65"/>
      <c r="J631" s="65"/>
      <c r="K631" s="65"/>
      <c r="L631" s="65"/>
      <c r="M631" s="65"/>
      <c r="N631" s="65"/>
      <c r="O631" s="65"/>
      <c r="P631" s="65"/>
      <c r="Q631" s="65"/>
      <c r="R631" s="65"/>
      <c r="S631" s="65"/>
    </row>
    <row r="632" spans="1:19" s="20" customFormat="1" x14ac:dyDescent="0.55000000000000004">
      <c r="A632" s="19"/>
      <c r="E632" s="19"/>
      <c r="H632" s="65"/>
      <c r="I632" s="65"/>
      <c r="J632" s="65"/>
      <c r="K632" s="65"/>
      <c r="L632" s="65"/>
      <c r="M632" s="65"/>
      <c r="N632" s="65"/>
      <c r="O632" s="65"/>
      <c r="P632" s="65"/>
      <c r="Q632" s="65"/>
      <c r="R632" s="65"/>
      <c r="S632" s="65"/>
    </row>
    <row r="633" spans="1:19" s="20" customFormat="1" x14ac:dyDescent="0.55000000000000004">
      <c r="A633" s="19"/>
      <c r="E633" s="19"/>
      <c r="H633" s="65"/>
      <c r="I633" s="65"/>
      <c r="J633" s="65"/>
      <c r="K633" s="65"/>
      <c r="L633" s="65"/>
      <c r="M633" s="65"/>
      <c r="N633" s="65"/>
      <c r="O633" s="65"/>
      <c r="P633" s="65"/>
      <c r="Q633" s="65"/>
      <c r="R633" s="65"/>
      <c r="S633" s="65"/>
    </row>
    <row r="634" spans="1:19" s="20" customFormat="1" x14ac:dyDescent="0.55000000000000004">
      <c r="A634" s="19"/>
      <c r="E634" s="19"/>
      <c r="H634" s="65"/>
      <c r="I634" s="65"/>
      <c r="J634" s="65"/>
      <c r="K634" s="65"/>
      <c r="L634" s="65"/>
      <c r="M634" s="65"/>
      <c r="N634" s="65"/>
      <c r="O634" s="65"/>
      <c r="P634" s="65"/>
      <c r="Q634" s="65"/>
      <c r="R634" s="65"/>
      <c r="S634" s="65"/>
    </row>
    <row r="635" spans="1:19" s="20" customFormat="1" x14ac:dyDescent="0.55000000000000004">
      <c r="A635" s="19"/>
      <c r="E635" s="19"/>
      <c r="H635" s="65"/>
      <c r="I635" s="65"/>
      <c r="J635" s="65"/>
      <c r="K635" s="65"/>
      <c r="L635" s="65"/>
      <c r="M635" s="65"/>
      <c r="N635" s="65"/>
      <c r="O635" s="65"/>
      <c r="P635" s="65"/>
      <c r="Q635" s="65"/>
      <c r="R635" s="65"/>
      <c r="S635" s="65"/>
    </row>
    <row r="636" spans="1:19" s="20" customFormat="1" x14ac:dyDescent="0.55000000000000004">
      <c r="A636" s="19"/>
      <c r="E636" s="19"/>
      <c r="H636" s="65"/>
      <c r="I636" s="65"/>
      <c r="J636" s="65"/>
      <c r="K636" s="65"/>
      <c r="L636" s="65"/>
      <c r="M636" s="65"/>
      <c r="N636" s="65"/>
      <c r="O636" s="65"/>
      <c r="P636" s="65"/>
      <c r="Q636" s="65"/>
      <c r="R636" s="65"/>
      <c r="S636" s="65"/>
    </row>
    <row r="637" spans="1:19" s="20" customFormat="1" x14ac:dyDescent="0.55000000000000004">
      <c r="A637" s="19"/>
      <c r="E637" s="19"/>
      <c r="H637" s="65"/>
      <c r="I637" s="65"/>
      <c r="J637" s="65"/>
      <c r="K637" s="65"/>
      <c r="L637" s="65"/>
      <c r="M637" s="65"/>
      <c r="N637" s="65"/>
      <c r="O637" s="65"/>
      <c r="P637" s="65"/>
      <c r="Q637" s="65"/>
      <c r="R637" s="65"/>
      <c r="S637" s="65"/>
    </row>
    <row r="638" spans="1:19" s="20" customFormat="1" x14ac:dyDescent="0.55000000000000004">
      <c r="A638" s="19"/>
      <c r="E638" s="19"/>
      <c r="H638" s="65"/>
      <c r="I638" s="65"/>
      <c r="J638" s="65"/>
      <c r="K638" s="65"/>
      <c r="L638" s="65"/>
      <c r="M638" s="65"/>
      <c r="N638" s="65"/>
      <c r="O638" s="65"/>
      <c r="P638" s="65"/>
      <c r="Q638" s="65"/>
      <c r="R638" s="65"/>
      <c r="S638" s="65"/>
    </row>
    <row r="639" spans="1:19" s="20" customFormat="1" x14ac:dyDescent="0.55000000000000004">
      <c r="A639" s="19"/>
      <c r="E639" s="19"/>
      <c r="H639" s="65"/>
      <c r="I639" s="65"/>
      <c r="J639" s="65"/>
      <c r="K639" s="65"/>
      <c r="L639" s="65"/>
      <c r="M639" s="65"/>
      <c r="N639" s="65"/>
      <c r="O639" s="65"/>
      <c r="P639" s="65"/>
      <c r="Q639" s="65"/>
      <c r="R639" s="65"/>
      <c r="S639" s="65"/>
    </row>
    <row r="640" spans="1:19" s="20" customFormat="1" x14ac:dyDescent="0.55000000000000004">
      <c r="A640" s="19"/>
      <c r="E640" s="19"/>
      <c r="H640" s="65"/>
      <c r="I640" s="65"/>
      <c r="J640" s="65"/>
      <c r="K640" s="65"/>
      <c r="L640" s="65"/>
      <c r="M640" s="65"/>
      <c r="N640" s="65"/>
      <c r="O640" s="65"/>
      <c r="P640" s="65"/>
      <c r="Q640" s="65"/>
      <c r="R640" s="65"/>
      <c r="S640" s="65"/>
    </row>
    <row r="641" spans="1:19" s="20" customFormat="1" x14ac:dyDescent="0.55000000000000004">
      <c r="A641" s="19"/>
      <c r="E641" s="19"/>
      <c r="H641" s="65"/>
      <c r="I641" s="65"/>
      <c r="J641" s="65"/>
      <c r="K641" s="65"/>
      <c r="L641" s="65"/>
      <c r="M641" s="65"/>
      <c r="N641" s="65"/>
      <c r="O641" s="65"/>
      <c r="P641" s="65"/>
      <c r="Q641" s="65"/>
      <c r="R641" s="65"/>
      <c r="S641" s="65"/>
    </row>
    <row r="642" spans="1:19" s="20" customFormat="1" x14ac:dyDescent="0.55000000000000004">
      <c r="A642" s="19"/>
      <c r="E642" s="19"/>
      <c r="H642" s="65"/>
      <c r="I642" s="65"/>
      <c r="J642" s="65"/>
      <c r="K642" s="65"/>
      <c r="L642" s="65"/>
      <c r="M642" s="65"/>
      <c r="N642" s="65"/>
      <c r="O642" s="65"/>
      <c r="P642" s="65"/>
      <c r="Q642" s="65"/>
      <c r="R642" s="65"/>
      <c r="S642" s="65"/>
    </row>
    <row r="643" spans="1:19" s="20" customFormat="1" x14ac:dyDescent="0.55000000000000004">
      <c r="A643" s="19"/>
      <c r="E643" s="19"/>
      <c r="H643" s="65"/>
      <c r="I643" s="65"/>
      <c r="J643" s="65"/>
      <c r="K643" s="65"/>
      <c r="L643" s="65"/>
      <c r="M643" s="65"/>
      <c r="N643" s="65"/>
      <c r="O643" s="65"/>
      <c r="P643" s="65"/>
      <c r="Q643" s="65"/>
      <c r="R643" s="65"/>
      <c r="S643" s="65"/>
    </row>
    <row r="644" spans="1:19" s="20" customFormat="1" x14ac:dyDescent="0.55000000000000004">
      <c r="A644" s="19"/>
      <c r="E644" s="19"/>
      <c r="H644" s="65"/>
      <c r="I644" s="65"/>
      <c r="J644" s="65"/>
      <c r="K644" s="65"/>
      <c r="L644" s="65"/>
      <c r="M644" s="65"/>
      <c r="N644" s="65"/>
      <c r="O644" s="65"/>
      <c r="P644" s="65"/>
      <c r="Q644" s="65"/>
      <c r="R644" s="65"/>
      <c r="S644" s="65"/>
    </row>
    <row r="645" spans="1:19" s="20" customFormat="1" x14ac:dyDescent="0.55000000000000004">
      <c r="A645" s="19"/>
      <c r="E645" s="19"/>
      <c r="H645" s="65"/>
      <c r="I645" s="65"/>
      <c r="J645" s="65"/>
      <c r="K645" s="65"/>
      <c r="L645" s="65"/>
      <c r="M645" s="65"/>
      <c r="N645" s="65"/>
      <c r="O645" s="65"/>
      <c r="P645" s="65"/>
      <c r="Q645" s="65"/>
      <c r="R645" s="65"/>
      <c r="S645" s="65"/>
    </row>
    <row r="646" spans="1:19" s="20" customFormat="1" x14ac:dyDescent="0.55000000000000004">
      <c r="A646" s="19"/>
      <c r="E646" s="19"/>
      <c r="H646" s="65"/>
      <c r="I646" s="65"/>
      <c r="J646" s="65"/>
      <c r="K646" s="65"/>
      <c r="L646" s="65"/>
      <c r="M646" s="65"/>
      <c r="N646" s="65"/>
      <c r="O646" s="65"/>
      <c r="P646" s="65"/>
      <c r="Q646" s="65"/>
      <c r="R646" s="65"/>
      <c r="S646" s="65"/>
    </row>
    <row r="647" spans="1:19" s="20" customFormat="1" x14ac:dyDescent="0.55000000000000004">
      <c r="A647" s="19"/>
      <c r="E647" s="19"/>
      <c r="H647" s="65"/>
      <c r="I647" s="65"/>
      <c r="J647" s="65"/>
      <c r="K647" s="65"/>
      <c r="L647" s="65"/>
      <c r="M647" s="65"/>
      <c r="N647" s="65"/>
      <c r="O647" s="65"/>
      <c r="P647" s="65"/>
      <c r="Q647" s="65"/>
      <c r="R647" s="65"/>
      <c r="S647" s="65"/>
    </row>
    <row r="648" spans="1:19" s="20" customFormat="1" x14ac:dyDescent="0.55000000000000004">
      <c r="A648" s="19"/>
      <c r="E648" s="19"/>
      <c r="H648" s="65"/>
      <c r="I648" s="65"/>
      <c r="J648" s="65"/>
      <c r="K648" s="65"/>
      <c r="L648" s="65"/>
      <c r="M648" s="65"/>
      <c r="N648" s="65"/>
      <c r="O648" s="65"/>
      <c r="P648" s="65"/>
      <c r="Q648" s="65"/>
      <c r="R648" s="65"/>
      <c r="S648" s="65"/>
    </row>
    <row r="649" spans="1:19" s="20" customFormat="1" x14ac:dyDescent="0.55000000000000004">
      <c r="A649" s="19"/>
      <c r="E649" s="19"/>
      <c r="H649" s="65"/>
      <c r="I649" s="65"/>
      <c r="J649" s="65"/>
      <c r="K649" s="65"/>
      <c r="L649" s="65"/>
      <c r="M649" s="65"/>
      <c r="N649" s="65"/>
      <c r="O649" s="65"/>
      <c r="P649" s="65"/>
      <c r="Q649" s="65"/>
      <c r="R649" s="65"/>
      <c r="S649" s="65"/>
    </row>
    <row r="650" spans="1:19" s="20" customFormat="1" x14ac:dyDescent="0.55000000000000004">
      <c r="A650" s="19"/>
      <c r="E650" s="19"/>
      <c r="H650" s="65"/>
      <c r="I650" s="65"/>
      <c r="J650" s="65"/>
      <c r="K650" s="65"/>
      <c r="L650" s="65"/>
      <c r="M650" s="65"/>
      <c r="N650" s="65"/>
      <c r="O650" s="65"/>
      <c r="P650" s="65"/>
      <c r="Q650" s="65"/>
      <c r="R650" s="65"/>
      <c r="S650" s="65"/>
    </row>
    <row r="651" spans="1:19" s="20" customFormat="1" x14ac:dyDescent="0.55000000000000004">
      <c r="A651" s="19"/>
      <c r="E651" s="19"/>
      <c r="H651" s="65"/>
      <c r="I651" s="65"/>
      <c r="J651" s="65"/>
      <c r="K651" s="65"/>
      <c r="L651" s="65"/>
      <c r="M651" s="65"/>
      <c r="N651" s="65"/>
      <c r="O651" s="65"/>
      <c r="P651" s="65"/>
      <c r="Q651" s="65"/>
      <c r="R651" s="65"/>
      <c r="S651" s="65"/>
    </row>
    <row r="652" spans="1:19" s="20" customFormat="1" x14ac:dyDescent="0.55000000000000004">
      <c r="A652" s="19"/>
      <c r="E652" s="19"/>
      <c r="H652" s="65"/>
      <c r="I652" s="65"/>
      <c r="J652" s="65"/>
      <c r="K652" s="65"/>
      <c r="L652" s="65"/>
      <c r="M652" s="65"/>
      <c r="N652" s="65"/>
      <c r="O652" s="65"/>
      <c r="P652" s="65"/>
      <c r="Q652" s="65"/>
      <c r="R652" s="65"/>
      <c r="S652" s="65"/>
    </row>
    <row r="653" spans="1:19" s="20" customFormat="1" x14ac:dyDescent="0.55000000000000004">
      <c r="A653" s="19"/>
      <c r="E653" s="19"/>
      <c r="H653" s="65"/>
      <c r="I653" s="65"/>
      <c r="J653" s="65"/>
      <c r="K653" s="65"/>
      <c r="L653" s="65"/>
      <c r="M653" s="65"/>
      <c r="N653" s="65"/>
      <c r="O653" s="65"/>
      <c r="P653" s="65"/>
      <c r="Q653" s="65"/>
      <c r="R653" s="65"/>
      <c r="S653" s="65"/>
    </row>
    <row r="654" spans="1:19" s="20" customFormat="1" x14ac:dyDescent="0.55000000000000004">
      <c r="A654" s="19"/>
      <c r="E654" s="19"/>
      <c r="H654" s="65"/>
      <c r="I654" s="65"/>
      <c r="J654" s="65"/>
      <c r="K654" s="65"/>
      <c r="L654" s="65"/>
      <c r="M654" s="65"/>
      <c r="N654" s="65"/>
      <c r="O654" s="65"/>
      <c r="P654" s="65"/>
      <c r="Q654" s="65"/>
      <c r="R654" s="65"/>
      <c r="S654" s="65"/>
    </row>
    <row r="655" spans="1:19" s="20" customFormat="1" x14ac:dyDescent="0.55000000000000004">
      <c r="A655" s="19"/>
      <c r="E655" s="19"/>
      <c r="H655" s="65"/>
      <c r="I655" s="65"/>
      <c r="J655" s="65"/>
      <c r="K655" s="65"/>
      <c r="L655" s="65"/>
      <c r="M655" s="65"/>
      <c r="N655" s="65"/>
      <c r="O655" s="65"/>
      <c r="P655" s="65"/>
      <c r="Q655" s="65"/>
      <c r="R655" s="65"/>
      <c r="S655" s="65"/>
    </row>
    <row r="656" spans="1:19" s="20" customFormat="1" x14ac:dyDescent="0.55000000000000004">
      <c r="A656" s="19"/>
      <c r="E656" s="19"/>
      <c r="H656" s="65"/>
      <c r="I656" s="65"/>
      <c r="J656" s="65"/>
      <c r="K656" s="65"/>
      <c r="L656" s="65"/>
      <c r="M656" s="65"/>
      <c r="N656" s="65"/>
      <c r="O656" s="65"/>
      <c r="P656" s="65"/>
      <c r="Q656" s="65"/>
      <c r="R656" s="65"/>
      <c r="S656" s="65"/>
    </row>
    <row r="657" spans="1:19" s="20" customFormat="1" x14ac:dyDescent="0.55000000000000004">
      <c r="A657" s="19"/>
      <c r="E657" s="19"/>
      <c r="H657" s="65"/>
      <c r="I657" s="65"/>
      <c r="J657" s="65"/>
      <c r="K657" s="65"/>
      <c r="L657" s="65"/>
      <c r="M657" s="65"/>
      <c r="N657" s="65"/>
      <c r="O657" s="65"/>
      <c r="P657" s="65"/>
      <c r="Q657" s="65"/>
      <c r="R657" s="65"/>
      <c r="S657" s="65"/>
    </row>
    <row r="658" spans="1:19" s="20" customFormat="1" x14ac:dyDescent="0.55000000000000004">
      <c r="A658" s="19"/>
      <c r="E658" s="19"/>
      <c r="H658" s="65"/>
      <c r="I658" s="65"/>
      <c r="J658" s="65"/>
      <c r="K658" s="65"/>
      <c r="L658" s="65"/>
      <c r="M658" s="65"/>
      <c r="N658" s="65"/>
      <c r="O658" s="65"/>
      <c r="P658" s="65"/>
      <c r="Q658" s="65"/>
      <c r="R658" s="65"/>
      <c r="S658" s="65"/>
    </row>
    <row r="659" spans="1:19" s="20" customFormat="1" x14ac:dyDescent="0.55000000000000004">
      <c r="A659" s="19"/>
      <c r="E659" s="19"/>
      <c r="H659" s="65"/>
      <c r="I659" s="65"/>
      <c r="J659" s="65"/>
      <c r="K659" s="65"/>
      <c r="L659" s="65"/>
      <c r="M659" s="65"/>
      <c r="N659" s="65"/>
      <c r="O659" s="65"/>
      <c r="P659" s="65"/>
      <c r="Q659" s="65"/>
      <c r="R659" s="65"/>
      <c r="S659" s="65"/>
    </row>
    <row r="660" spans="1:19" s="20" customFormat="1" x14ac:dyDescent="0.55000000000000004">
      <c r="A660" s="19"/>
      <c r="E660" s="19"/>
      <c r="H660" s="65"/>
      <c r="I660" s="65"/>
      <c r="J660" s="65"/>
      <c r="K660" s="65"/>
      <c r="L660" s="65"/>
      <c r="M660" s="65"/>
      <c r="N660" s="65"/>
      <c r="O660" s="65"/>
      <c r="P660" s="65"/>
      <c r="Q660" s="65"/>
      <c r="R660" s="65"/>
      <c r="S660" s="65"/>
    </row>
    <row r="661" spans="1:19" s="20" customFormat="1" x14ac:dyDescent="0.55000000000000004">
      <c r="A661" s="19"/>
      <c r="E661" s="19"/>
      <c r="H661" s="65"/>
      <c r="I661" s="65"/>
      <c r="J661" s="65"/>
      <c r="K661" s="65"/>
      <c r="L661" s="65"/>
      <c r="M661" s="65"/>
      <c r="N661" s="65"/>
      <c r="O661" s="65"/>
      <c r="P661" s="65"/>
      <c r="Q661" s="65"/>
      <c r="R661" s="65"/>
      <c r="S661" s="65"/>
    </row>
    <row r="662" spans="1:19" s="20" customFormat="1" x14ac:dyDescent="0.55000000000000004">
      <c r="A662" s="19"/>
      <c r="E662" s="19"/>
      <c r="H662" s="65"/>
      <c r="I662" s="65"/>
      <c r="J662" s="65"/>
      <c r="K662" s="65"/>
      <c r="L662" s="65"/>
      <c r="M662" s="65"/>
      <c r="N662" s="65"/>
      <c r="O662" s="65"/>
      <c r="P662" s="65"/>
      <c r="Q662" s="65"/>
      <c r="R662" s="65"/>
      <c r="S662" s="65"/>
    </row>
    <row r="663" spans="1:19" s="20" customFormat="1" x14ac:dyDescent="0.55000000000000004">
      <c r="A663" s="19"/>
      <c r="E663" s="19"/>
      <c r="H663" s="65"/>
      <c r="I663" s="65"/>
      <c r="J663" s="65"/>
      <c r="K663" s="65"/>
      <c r="L663" s="65"/>
      <c r="M663" s="65"/>
      <c r="N663" s="65"/>
      <c r="O663" s="65"/>
      <c r="P663" s="65"/>
      <c r="Q663" s="65"/>
      <c r="R663" s="65"/>
      <c r="S663" s="65"/>
    </row>
    <row r="664" spans="1:19" s="20" customFormat="1" x14ac:dyDescent="0.55000000000000004">
      <c r="A664" s="19"/>
      <c r="E664" s="19"/>
      <c r="H664" s="65"/>
      <c r="I664" s="65"/>
      <c r="J664" s="65"/>
      <c r="K664" s="65"/>
      <c r="L664" s="65"/>
      <c r="M664" s="65"/>
      <c r="N664" s="65"/>
      <c r="O664" s="65"/>
      <c r="P664" s="65"/>
      <c r="Q664" s="65"/>
      <c r="R664" s="65"/>
      <c r="S664" s="65"/>
    </row>
    <row r="665" spans="1:19" s="20" customFormat="1" x14ac:dyDescent="0.55000000000000004">
      <c r="A665" s="19"/>
      <c r="E665" s="19"/>
      <c r="H665" s="65"/>
      <c r="I665" s="65"/>
      <c r="J665" s="65"/>
      <c r="K665" s="65"/>
      <c r="L665" s="65"/>
      <c r="M665" s="65"/>
      <c r="N665" s="65"/>
      <c r="O665" s="65"/>
      <c r="P665" s="65"/>
      <c r="Q665" s="65"/>
      <c r="R665" s="65"/>
      <c r="S665" s="65"/>
    </row>
    <row r="666" spans="1:19" s="20" customFormat="1" x14ac:dyDescent="0.55000000000000004">
      <c r="A666" s="19"/>
      <c r="E666" s="19"/>
      <c r="H666" s="65"/>
      <c r="I666" s="65"/>
      <c r="J666" s="65"/>
      <c r="K666" s="65"/>
      <c r="L666" s="65"/>
      <c r="M666" s="65"/>
      <c r="N666" s="65"/>
      <c r="O666" s="65"/>
      <c r="P666" s="65"/>
      <c r="Q666" s="65"/>
      <c r="R666" s="65"/>
      <c r="S666" s="65"/>
    </row>
    <row r="667" spans="1:19" s="20" customFormat="1" x14ac:dyDescent="0.55000000000000004">
      <c r="A667" s="19"/>
      <c r="E667" s="19"/>
      <c r="H667" s="65"/>
      <c r="I667" s="65"/>
      <c r="J667" s="65"/>
      <c r="K667" s="65"/>
      <c r="L667" s="65"/>
      <c r="M667" s="65"/>
      <c r="N667" s="65"/>
      <c r="O667" s="65"/>
      <c r="P667" s="65"/>
      <c r="Q667" s="65"/>
      <c r="R667" s="65"/>
      <c r="S667" s="65"/>
    </row>
    <row r="668" spans="1:19" s="20" customFormat="1" x14ac:dyDescent="0.55000000000000004">
      <c r="A668" s="19"/>
      <c r="E668" s="19"/>
      <c r="H668" s="65"/>
      <c r="I668" s="65"/>
      <c r="J668" s="65"/>
      <c r="K668" s="65"/>
      <c r="L668" s="65"/>
      <c r="M668" s="65"/>
      <c r="N668" s="65"/>
      <c r="O668" s="65"/>
      <c r="P668" s="65"/>
      <c r="Q668" s="65"/>
      <c r="R668" s="65"/>
      <c r="S668" s="65"/>
    </row>
    <row r="669" spans="1:19" s="20" customFormat="1" x14ac:dyDescent="0.55000000000000004">
      <c r="A669" s="19"/>
      <c r="E669" s="19"/>
      <c r="H669" s="65"/>
      <c r="I669" s="65"/>
      <c r="J669" s="65"/>
      <c r="K669" s="65"/>
      <c r="L669" s="65"/>
      <c r="M669" s="65"/>
      <c r="N669" s="65"/>
      <c r="O669" s="65"/>
      <c r="P669" s="65"/>
      <c r="Q669" s="65"/>
      <c r="R669" s="65"/>
      <c r="S669" s="65"/>
    </row>
    <row r="670" spans="1:19" s="20" customFormat="1" x14ac:dyDescent="0.55000000000000004">
      <c r="A670" s="19"/>
      <c r="E670" s="19"/>
      <c r="H670" s="65"/>
      <c r="I670" s="65"/>
      <c r="J670" s="65"/>
      <c r="K670" s="65"/>
      <c r="L670" s="65"/>
      <c r="M670" s="65"/>
      <c r="N670" s="65"/>
      <c r="O670" s="65"/>
      <c r="P670" s="65"/>
      <c r="Q670" s="65"/>
      <c r="R670" s="65"/>
      <c r="S670" s="65"/>
    </row>
    <row r="671" spans="1:19" s="20" customFormat="1" x14ac:dyDescent="0.55000000000000004">
      <c r="A671" s="19"/>
      <c r="E671" s="19"/>
      <c r="H671" s="65"/>
      <c r="I671" s="65"/>
      <c r="J671" s="65"/>
      <c r="K671" s="65"/>
      <c r="L671" s="65"/>
      <c r="M671" s="65"/>
      <c r="N671" s="65"/>
      <c r="O671" s="65"/>
      <c r="P671" s="65"/>
      <c r="Q671" s="65"/>
      <c r="R671" s="65"/>
      <c r="S671" s="65"/>
    </row>
    <row r="672" spans="1:19" s="20" customFormat="1" x14ac:dyDescent="0.55000000000000004">
      <c r="A672" s="19"/>
      <c r="E672" s="19"/>
      <c r="H672" s="65"/>
      <c r="I672" s="65"/>
      <c r="J672" s="65"/>
      <c r="K672" s="65"/>
      <c r="L672" s="65"/>
      <c r="M672" s="65"/>
      <c r="N672" s="65"/>
      <c r="O672" s="65"/>
      <c r="P672" s="65"/>
      <c r="Q672" s="65"/>
      <c r="R672" s="65"/>
      <c r="S672" s="65"/>
    </row>
    <row r="673" spans="1:19" s="20" customFormat="1" x14ac:dyDescent="0.55000000000000004">
      <c r="A673" s="19"/>
      <c r="E673" s="19"/>
      <c r="H673" s="65"/>
      <c r="I673" s="65"/>
      <c r="J673" s="65"/>
      <c r="K673" s="65"/>
      <c r="L673" s="65"/>
      <c r="M673" s="65"/>
      <c r="N673" s="65"/>
      <c r="O673" s="65"/>
      <c r="P673" s="65"/>
      <c r="Q673" s="65"/>
      <c r="R673" s="65"/>
      <c r="S673" s="65"/>
    </row>
    <row r="674" spans="1:19" s="20" customFormat="1" x14ac:dyDescent="0.55000000000000004">
      <c r="A674" s="19"/>
      <c r="E674" s="19"/>
      <c r="H674" s="65"/>
      <c r="I674" s="65"/>
      <c r="J674" s="65"/>
      <c r="K674" s="65"/>
      <c r="L674" s="65"/>
      <c r="M674" s="65"/>
      <c r="N674" s="65"/>
      <c r="O674" s="65"/>
      <c r="P674" s="65"/>
      <c r="Q674" s="65"/>
      <c r="R674" s="65"/>
      <c r="S674" s="65"/>
    </row>
    <row r="675" spans="1:19" s="20" customFormat="1" x14ac:dyDescent="0.55000000000000004">
      <c r="A675" s="19"/>
      <c r="E675" s="19"/>
      <c r="H675" s="65"/>
      <c r="I675" s="65"/>
      <c r="J675" s="65"/>
      <c r="K675" s="65"/>
      <c r="L675" s="65"/>
      <c r="M675" s="65"/>
      <c r="N675" s="65"/>
      <c r="O675" s="65"/>
      <c r="P675" s="65"/>
      <c r="Q675" s="65"/>
      <c r="R675" s="65"/>
      <c r="S675" s="65"/>
    </row>
    <row r="676" spans="1:19" s="20" customFormat="1" x14ac:dyDescent="0.55000000000000004">
      <c r="A676" s="19"/>
      <c r="E676" s="19"/>
      <c r="H676" s="65"/>
      <c r="I676" s="65"/>
      <c r="J676" s="65"/>
      <c r="K676" s="65"/>
      <c r="L676" s="65"/>
      <c r="M676" s="65"/>
      <c r="N676" s="65"/>
      <c r="O676" s="65"/>
      <c r="P676" s="65"/>
      <c r="Q676" s="65"/>
      <c r="R676" s="65"/>
      <c r="S676" s="65"/>
    </row>
    <row r="677" spans="1:19" s="20" customFormat="1" x14ac:dyDescent="0.55000000000000004">
      <c r="A677" s="19"/>
      <c r="E677" s="19"/>
      <c r="H677" s="65"/>
      <c r="I677" s="65"/>
      <c r="J677" s="65"/>
      <c r="K677" s="65"/>
      <c r="L677" s="65"/>
      <c r="M677" s="65"/>
      <c r="N677" s="65"/>
      <c r="O677" s="65"/>
      <c r="P677" s="65"/>
      <c r="Q677" s="65"/>
      <c r="R677" s="65"/>
      <c r="S677" s="65"/>
    </row>
    <row r="678" spans="1:19" s="20" customFormat="1" x14ac:dyDescent="0.55000000000000004">
      <c r="A678" s="19"/>
      <c r="E678" s="19"/>
      <c r="H678" s="65"/>
      <c r="I678" s="65"/>
      <c r="J678" s="65"/>
      <c r="K678" s="65"/>
      <c r="L678" s="65"/>
      <c r="M678" s="65"/>
      <c r="N678" s="65"/>
      <c r="O678" s="65"/>
      <c r="P678" s="65"/>
      <c r="Q678" s="65"/>
      <c r="R678" s="65"/>
      <c r="S678" s="65"/>
    </row>
    <row r="679" spans="1:19" s="20" customFormat="1" x14ac:dyDescent="0.55000000000000004">
      <c r="A679" s="19"/>
      <c r="E679" s="19"/>
      <c r="H679" s="65"/>
      <c r="I679" s="65"/>
      <c r="J679" s="65"/>
      <c r="K679" s="65"/>
      <c r="L679" s="65"/>
      <c r="M679" s="65"/>
      <c r="N679" s="65"/>
      <c r="O679" s="65"/>
      <c r="P679" s="65"/>
      <c r="Q679" s="65"/>
      <c r="R679" s="65"/>
      <c r="S679" s="65"/>
    </row>
    <row r="680" spans="1:19" s="20" customFormat="1" x14ac:dyDescent="0.55000000000000004">
      <c r="A680" s="19"/>
      <c r="E680" s="19"/>
      <c r="H680" s="65"/>
      <c r="I680" s="65"/>
      <c r="J680" s="65"/>
      <c r="K680" s="65"/>
      <c r="L680" s="65"/>
      <c r="M680" s="65"/>
      <c r="N680" s="65"/>
      <c r="O680" s="65"/>
      <c r="P680" s="65"/>
      <c r="Q680" s="65"/>
      <c r="R680" s="65"/>
      <c r="S680" s="65"/>
    </row>
    <row r="681" spans="1:19" s="20" customFormat="1" x14ac:dyDescent="0.55000000000000004">
      <c r="A681" s="19"/>
      <c r="E681" s="19"/>
      <c r="H681" s="65"/>
      <c r="I681" s="65"/>
      <c r="J681" s="65"/>
      <c r="K681" s="65"/>
      <c r="L681" s="65"/>
      <c r="M681" s="65"/>
      <c r="N681" s="65"/>
      <c r="O681" s="65"/>
      <c r="P681" s="65"/>
      <c r="Q681" s="65"/>
      <c r="R681" s="65"/>
      <c r="S681" s="65"/>
    </row>
    <row r="682" spans="1:19" s="20" customFormat="1" x14ac:dyDescent="0.55000000000000004">
      <c r="A682" s="19"/>
      <c r="E682" s="19"/>
      <c r="H682" s="65"/>
      <c r="I682" s="65"/>
      <c r="J682" s="65"/>
      <c r="K682" s="65"/>
      <c r="L682" s="65"/>
      <c r="M682" s="65"/>
      <c r="N682" s="65"/>
      <c r="O682" s="65"/>
      <c r="P682" s="65"/>
      <c r="Q682" s="65"/>
      <c r="R682" s="65"/>
      <c r="S682" s="65"/>
    </row>
    <row r="683" spans="1:19" s="20" customFormat="1" x14ac:dyDescent="0.55000000000000004">
      <c r="A683" s="19"/>
      <c r="E683" s="19"/>
      <c r="H683" s="65"/>
      <c r="I683" s="65"/>
      <c r="J683" s="65"/>
      <c r="K683" s="65"/>
      <c r="L683" s="65"/>
      <c r="M683" s="65"/>
      <c r="N683" s="65"/>
      <c r="O683" s="65"/>
      <c r="P683" s="65"/>
      <c r="Q683" s="65"/>
      <c r="R683" s="65"/>
      <c r="S683" s="65"/>
    </row>
    <row r="684" spans="1:19" s="20" customFormat="1" x14ac:dyDescent="0.55000000000000004">
      <c r="A684" s="19"/>
      <c r="E684" s="19"/>
      <c r="H684" s="65"/>
      <c r="I684" s="65"/>
      <c r="J684" s="65"/>
      <c r="K684" s="65"/>
      <c r="L684" s="65"/>
      <c r="M684" s="65"/>
      <c r="N684" s="65"/>
      <c r="O684" s="65"/>
      <c r="P684" s="65"/>
      <c r="Q684" s="65"/>
      <c r="R684" s="65"/>
      <c r="S684" s="65"/>
    </row>
    <row r="685" spans="1:19" s="20" customFormat="1" x14ac:dyDescent="0.55000000000000004">
      <c r="A685" s="19"/>
      <c r="E685" s="19"/>
      <c r="H685" s="65"/>
      <c r="I685" s="65"/>
      <c r="J685" s="65"/>
      <c r="K685" s="65"/>
      <c r="L685" s="65"/>
      <c r="M685" s="65"/>
      <c r="N685" s="65"/>
      <c r="O685" s="65"/>
      <c r="P685" s="65"/>
      <c r="Q685" s="65"/>
      <c r="R685" s="65"/>
      <c r="S685" s="65"/>
    </row>
    <row r="686" spans="1:19" s="20" customFormat="1" x14ac:dyDescent="0.55000000000000004">
      <c r="A686" s="19"/>
      <c r="E686" s="19"/>
      <c r="H686" s="65"/>
      <c r="I686" s="65"/>
      <c r="J686" s="65"/>
      <c r="K686" s="65"/>
      <c r="L686" s="65"/>
      <c r="M686" s="65"/>
      <c r="N686" s="65"/>
      <c r="O686" s="65"/>
      <c r="P686" s="65"/>
      <c r="Q686" s="65"/>
      <c r="R686" s="65"/>
      <c r="S686" s="65"/>
    </row>
    <row r="687" spans="1:19" s="20" customFormat="1" x14ac:dyDescent="0.55000000000000004">
      <c r="A687" s="19"/>
      <c r="E687" s="19"/>
      <c r="H687" s="65"/>
      <c r="I687" s="65"/>
      <c r="J687" s="65"/>
      <c r="K687" s="65"/>
      <c r="L687" s="65"/>
      <c r="M687" s="65"/>
      <c r="N687" s="65"/>
      <c r="O687" s="65"/>
      <c r="P687" s="65"/>
      <c r="Q687" s="65"/>
      <c r="R687" s="65"/>
      <c r="S687" s="65"/>
    </row>
    <row r="688" spans="1:19" s="20" customFormat="1" x14ac:dyDescent="0.55000000000000004">
      <c r="A688" s="19"/>
      <c r="E688" s="19"/>
      <c r="H688" s="65"/>
      <c r="I688" s="65"/>
      <c r="J688" s="65"/>
      <c r="K688" s="65"/>
      <c r="L688" s="65"/>
      <c r="M688" s="65"/>
      <c r="N688" s="65"/>
      <c r="O688" s="65"/>
      <c r="P688" s="65"/>
      <c r="Q688" s="65"/>
      <c r="R688" s="65"/>
      <c r="S688" s="65"/>
    </row>
    <row r="689" spans="1:19" s="20" customFormat="1" x14ac:dyDescent="0.55000000000000004">
      <c r="A689" s="19"/>
      <c r="E689" s="19"/>
      <c r="H689" s="65"/>
      <c r="I689" s="65"/>
      <c r="J689" s="65"/>
      <c r="K689" s="65"/>
      <c r="L689" s="65"/>
      <c r="M689" s="65"/>
      <c r="N689" s="65"/>
      <c r="O689" s="65"/>
      <c r="P689" s="65"/>
      <c r="Q689" s="65"/>
      <c r="R689" s="65"/>
      <c r="S689" s="65"/>
    </row>
    <row r="690" spans="1:19" s="20" customFormat="1" x14ac:dyDescent="0.55000000000000004">
      <c r="A690" s="19"/>
      <c r="E690" s="19"/>
      <c r="H690" s="65"/>
      <c r="I690" s="65"/>
      <c r="J690" s="65"/>
      <c r="K690" s="65"/>
      <c r="L690" s="65"/>
      <c r="M690" s="65"/>
      <c r="N690" s="65"/>
      <c r="O690" s="65"/>
      <c r="P690" s="65"/>
      <c r="Q690" s="65"/>
      <c r="R690" s="65"/>
      <c r="S690" s="65"/>
    </row>
    <row r="691" spans="1:19" s="20" customFormat="1" x14ac:dyDescent="0.55000000000000004">
      <c r="A691" s="19"/>
      <c r="E691" s="19"/>
      <c r="H691" s="65"/>
      <c r="I691" s="65"/>
      <c r="J691" s="65"/>
      <c r="K691" s="65"/>
      <c r="L691" s="65"/>
      <c r="M691" s="65"/>
      <c r="N691" s="65"/>
      <c r="O691" s="65"/>
      <c r="P691" s="65"/>
      <c r="Q691" s="65"/>
      <c r="R691" s="65"/>
      <c r="S691" s="65"/>
    </row>
    <row r="692" spans="1:19" s="20" customFormat="1" x14ac:dyDescent="0.55000000000000004">
      <c r="A692" s="19"/>
      <c r="E692" s="19"/>
      <c r="H692" s="65"/>
      <c r="I692" s="65"/>
      <c r="J692" s="65"/>
      <c r="K692" s="65"/>
      <c r="L692" s="65"/>
      <c r="M692" s="65"/>
      <c r="N692" s="65"/>
      <c r="O692" s="65"/>
      <c r="P692" s="65"/>
      <c r="Q692" s="65"/>
      <c r="R692" s="65"/>
      <c r="S692" s="65"/>
    </row>
    <row r="693" spans="1:19" s="20" customFormat="1" x14ac:dyDescent="0.55000000000000004">
      <c r="A693" s="19"/>
      <c r="E693" s="19"/>
      <c r="H693" s="65"/>
      <c r="I693" s="65"/>
      <c r="J693" s="65"/>
      <c r="K693" s="65"/>
      <c r="L693" s="65"/>
      <c r="M693" s="65"/>
      <c r="N693" s="65"/>
      <c r="O693" s="65"/>
      <c r="P693" s="65"/>
      <c r="Q693" s="65"/>
      <c r="R693" s="65"/>
      <c r="S693" s="65"/>
    </row>
    <row r="694" spans="1:19" s="20" customFormat="1" x14ac:dyDescent="0.55000000000000004">
      <c r="A694" s="19"/>
      <c r="E694" s="19"/>
      <c r="H694" s="65"/>
      <c r="I694" s="65"/>
      <c r="J694" s="65"/>
      <c r="K694" s="65"/>
      <c r="L694" s="65"/>
      <c r="M694" s="65"/>
      <c r="N694" s="65"/>
      <c r="O694" s="65"/>
      <c r="P694" s="65"/>
      <c r="Q694" s="65"/>
      <c r="R694" s="65"/>
      <c r="S694" s="65"/>
    </row>
    <row r="695" spans="1:19" s="20" customFormat="1" x14ac:dyDescent="0.55000000000000004">
      <c r="A695" s="19"/>
      <c r="E695" s="19"/>
      <c r="H695" s="65"/>
      <c r="I695" s="65"/>
      <c r="J695" s="65"/>
      <c r="K695" s="65"/>
      <c r="L695" s="65"/>
      <c r="M695" s="65"/>
      <c r="N695" s="65"/>
      <c r="O695" s="65"/>
      <c r="P695" s="65"/>
      <c r="Q695" s="65"/>
      <c r="R695" s="65"/>
      <c r="S695" s="65"/>
    </row>
    <row r="696" spans="1:19" s="20" customFormat="1" x14ac:dyDescent="0.55000000000000004">
      <c r="A696" s="19"/>
      <c r="E696" s="19"/>
      <c r="H696" s="65"/>
      <c r="I696" s="65"/>
      <c r="J696" s="65"/>
      <c r="K696" s="65"/>
      <c r="L696" s="65"/>
      <c r="M696" s="65"/>
      <c r="N696" s="65"/>
      <c r="O696" s="65"/>
      <c r="P696" s="65"/>
      <c r="Q696" s="65"/>
      <c r="R696" s="65"/>
      <c r="S696" s="65"/>
    </row>
    <row r="697" spans="1:19" s="20" customFormat="1" x14ac:dyDescent="0.55000000000000004">
      <c r="A697" s="19"/>
      <c r="E697" s="19"/>
      <c r="H697" s="65"/>
      <c r="I697" s="65"/>
      <c r="J697" s="65"/>
      <c r="K697" s="65"/>
      <c r="L697" s="65"/>
      <c r="M697" s="65"/>
      <c r="N697" s="65"/>
      <c r="O697" s="65"/>
      <c r="P697" s="65"/>
      <c r="Q697" s="65"/>
      <c r="R697" s="65"/>
      <c r="S697" s="65"/>
    </row>
    <row r="698" spans="1:19" s="20" customFormat="1" x14ac:dyDescent="0.55000000000000004">
      <c r="A698" s="19"/>
      <c r="E698" s="19"/>
      <c r="H698" s="65"/>
      <c r="I698" s="65"/>
      <c r="J698" s="65"/>
      <c r="K698" s="65"/>
      <c r="L698" s="65"/>
      <c r="M698" s="65"/>
      <c r="N698" s="65"/>
      <c r="O698" s="65"/>
      <c r="P698" s="65"/>
      <c r="Q698" s="65"/>
      <c r="R698" s="65"/>
      <c r="S698" s="65"/>
    </row>
    <row r="699" spans="1:19" s="20" customFormat="1" x14ac:dyDescent="0.55000000000000004">
      <c r="A699" s="19"/>
      <c r="E699" s="19"/>
      <c r="H699" s="65"/>
      <c r="I699" s="65"/>
      <c r="J699" s="65"/>
      <c r="K699" s="65"/>
      <c r="L699" s="65"/>
      <c r="M699" s="65"/>
      <c r="N699" s="65"/>
      <c r="O699" s="65"/>
      <c r="P699" s="65"/>
      <c r="Q699" s="65"/>
      <c r="R699" s="65"/>
      <c r="S699" s="65"/>
    </row>
    <row r="700" spans="1:19" s="20" customFormat="1" x14ac:dyDescent="0.55000000000000004">
      <c r="A700" s="19"/>
      <c r="E700" s="19"/>
      <c r="H700" s="65"/>
      <c r="I700" s="65"/>
      <c r="J700" s="65"/>
      <c r="K700" s="65"/>
      <c r="L700" s="65"/>
      <c r="M700" s="65"/>
      <c r="N700" s="65"/>
      <c r="O700" s="65"/>
      <c r="P700" s="65"/>
      <c r="Q700" s="65"/>
      <c r="R700" s="65"/>
      <c r="S700" s="65"/>
    </row>
    <row r="701" spans="1:19" s="20" customFormat="1" x14ac:dyDescent="0.55000000000000004">
      <c r="A701" s="19"/>
      <c r="E701" s="19"/>
      <c r="H701" s="65"/>
      <c r="I701" s="65"/>
      <c r="J701" s="65"/>
      <c r="K701" s="65"/>
      <c r="L701" s="65"/>
      <c r="M701" s="65"/>
      <c r="N701" s="65"/>
      <c r="O701" s="65"/>
      <c r="P701" s="65"/>
      <c r="Q701" s="65"/>
      <c r="R701" s="65"/>
      <c r="S701" s="65"/>
    </row>
    <row r="702" spans="1:19" s="20" customFormat="1" x14ac:dyDescent="0.55000000000000004">
      <c r="A702" s="19"/>
      <c r="E702" s="19"/>
      <c r="H702" s="65"/>
      <c r="I702" s="65"/>
      <c r="J702" s="65"/>
      <c r="K702" s="65"/>
      <c r="L702" s="65"/>
      <c r="M702" s="65"/>
      <c r="N702" s="65"/>
      <c r="O702" s="65"/>
      <c r="P702" s="65"/>
      <c r="Q702" s="65"/>
      <c r="R702" s="65"/>
      <c r="S702" s="65"/>
    </row>
    <row r="703" spans="1:19" s="20" customFormat="1" x14ac:dyDescent="0.55000000000000004">
      <c r="A703" s="19"/>
      <c r="E703" s="19"/>
      <c r="H703" s="65"/>
      <c r="I703" s="65"/>
      <c r="J703" s="65"/>
      <c r="K703" s="65"/>
      <c r="L703" s="65"/>
      <c r="M703" s="65"/>
      <c r="N703" s="65"/>
      <c r="O703" s="65"/>
      <c r="P703" s="65"/>
      <c r="Q703" s="65"/>
      <c r="R703" s="65"/>
      <c r="S703" s="65"/>
    </row>
    <row r="704" spans="1:19" s="20" customFormat="1" x14ac:dyDescent="0.55000000000000004">
      <c r="A704" s="19"/>
      <c r="E704" s="19"/>
      <c r="H704" s="65"/>
      <c r="I704" s="65"/>
      <c r="J704" s="65"/>
      <c r="K704" s="65"/>
      <c r="L704" s="65"/>
      <c r="M704" s="65"/>
      <c r="N704" s="65"/>
      <c r="O704" s="65"/>
      <c r="P704" s="65"/>
      <c r="Q704" s="65"/>
      <c r="R704" s="65"/>
      <c r="S704" s="65"/>
    </row>
    <row r="705" spans="1:19" s="20" customFormat="1" x14ac:dyDescent="0.55000000000000004">
      <c r="A705" s="19"/>
      <c r="E705" s="19"/>
      <c r="H705" s="65"/>
      <c r="I705" s="65"/>
      <c r="J705" s="65"/>
      <c r="K705" s="65"/>
      <c r="L705" s="65"/>
      <c r="M705" s="65"/>
      <c r="N705" s="65"/>
      <c r="O705" s="65"/>
      <c r="P705" s="65"/>
      <c r="Q705" s="65"/>
      <c r="R705" s="65"/>
      <c r="S705" s="65"/>
    </row>
    <row r="706" spans="1:19" s="20" customFormat="1" x14ac:dyDescent="0.55000000000000004">
      <c r="A706" s="19"/>
      <c r="E706" s="19"/>
      <c r="H706" s="65"/>
      <c r="I706" s="65"/>
      <c r="J706" s="65"/>
      <c r="K706" s="65"/>
      <c r="L706" s="65"/>
      <c r="M706" s="65"/>
      <c r="N706" s="65"/>
      <c r="O706" s="65"/>
      <c r="P706" s="65"/>
      <c r="Q706" s="65"/>
      <c r="R706" s="65"/>
      <c r="S706" s="65"/>
    </row>
    <row r="707" spans="1:19" s="20" customFormat="1" x14ac:dyDescent="0.55000000000000004">
      <c r="A707" s="19"/>
      <c r="E707" s="19"/>
      <c r="H707" s="65"/>
      <c r="I707" s="65"/>
      <c r="J707" s="65"/>
      <c r="K707" s="65"/>
      <c r="L707" s="65"/>
      <c r="M707" s="65"/>
      <c r="N707" s="65"/>
      <c r="O707" s="65"/>
      <c r="P707" s="65"/>
      <c r="Q707" s="65"/>
      <c r="R707" s="65"/>
      <c r="S707" s="65"/>
    </row>
    <row r="708" spans="1:19" s="20" customFormat="1" x14ac:dyDescent="0.55000000000000004">
      <c r="A708" s="19"/>
      <c r="E708" s="19"/>
      <c r="H708" s="65"/>
      <c r="I708" s="65"/>
      <c r="J708" s="65"/>
      <c r="K708" s="65"/>
      <c r="L708" s="65"/>
      <c r="M708" s="65"/>
      <c r="N708" s="65"/>
      <c r="O708" s="65"/>
      <c r="P708" s="65"/>
      <c r="Q708" s="65"/>
      <c r="R708" s="65"/>
      <c r="S708" s="65"/>
    </row>
    <row r="709" spans="1:19" s="20" customFormat="1" x14ac:dyDescent="0.55000000000000004">
      <c r="A709" s="19"/>
      <c r="E709" s="19"/>
      <c r="H709" s="65"/>
      <c r="I709" s="65"/>
      <c r="J709" s="65"/>
      <c r="K709" s="65"/>
      <c r="L709" s="65"/>
      <c r="M709" s="65"/>
      <c r="N709" s="65"/>
      <c r="O709" s="65"/>
      <c r="P709" s="65"/>
      <c r="Q709" s="65"/>
      <c r="R709" s="65"/>
      <c r="S709" s="65"/>
    </row>
    <row r="710" spans="1:19" s="20" customFormat="1" x14ac:dyDescent="0.55000000000000004">
      <c r="A710" s="19"/>
      <c r="E710" s="19"/>
      <c r="H710" s="65"/>
      <c r="I710" s="65"/>
      <c r="J710" s="65"/>
      <c r="K710" s="65"/>
      <c r="L710" s="65"/>
      <c r="M710" s="65"/>
      <c r="N710" s="65"/>
      <c r="O710" s="65"/>
      <c r="P710" s="65"/>
      <c r="Q710" s="65"/>
      <c r="R710" s="65"/>
      <c r="S710" s="65"/>
    </row>
    <row r="711" spans="1:19" s="20" customFormat="1" x14ac:dyDescent="0.55000000000000004">
      <c r="A711" s="19"/>
      <c r="E711" s="19"/>
      <c r="H711" s="65"/>
      <c r="I711" s="65"/>
      <c r="J711" s="65"/>
      <c r="K711" s="65"/>
      <c r="L711" s="65"/>
      <c r="M711" s="65"/>
      <c r="N711" s="65"/>
      <c r="O711" s="65"/>
      <c r="P711" s="65"/>
      <c r="Q711" s="65"/>
      <c r="R711" s="65"/>
      <c r="S711" s="65"/>
    </row>
    <row r="712" spans="1:19" s="20" customFormat="1" x14ac:dyDescent="0.55000000000000004">
      <c r="A712" s="19"/>
      <c r="E712" s="19"/>
      <c r="H712" s="65"/>
      <c r="I712" s="65"/>
      <c r="J712" s="65"/>
      <c r="K712" s="65"/>
      <c r="L712" s="65"/>
      <c r="M712" s="65"/>
      <c r="N712" s="65"/>
      <c r="O712" s="65"/>
      <c r="P712" s="65"/>
      <c r="Q712" s="65"/>
      <c r="R712" s="65"/>
      <c r="S712" s="65"/>
    </row>
    <row r="713" spans="1:19" s="20" customFormat="1" x14ac:dyDescent="0.55000000000000004">
      <c r="A713" s="19"/>
      <c r="E713" s="19"/>
      <c r="H713" s="65"/>
      <c r="I713" s="65"/>
      <c r="J713" s="65"/>
      <c r="K713" s="65"/>
      <c r="L713" s="65"/>
      <c r="M713" s="65"/>
      <c r="N713" s="65"/>
      <c r="O713" s="65"/>
      <c r="P713" s="65"/>
      <c r="Q713" s="65"/>
      <c r="R713" s="65"/>
      <c r="S713" s="65"/>
    </row>
    <row r="714" spans="1:19" s="20" customFormat="1" x14ac:dyDescent="0.55000000000000004">
      <c r="A714" s="19"/>
      <c r="E714" s="19"/>
      <c r="H714" s="65"/>
      <c r="I714" s="65"/>
      <c r="J714" s="65"/>
      <c r="K714" s="65"/>
      <c r="L714" s="65"/>
      <c r="M714" s="65"/>
      <c r="N714" s="65"/>
      <c r="O714" s="65"/>
      <c r="P714" s="65"/>
      <c r="Q714" s="65"/>
      <c r="R714" s="65"/>
      <c r="S714" s="65"/>
    </row>
    <row r="715" spans="1:19" s="20" customFormat="1" x14ac:dyDescent="0.55000000000000004">
      <c r="A715" s="19"/>
      <c r="E715" s="19"/>
      <c r="H715" s="65"/>
      <c r="I715" s="65"/>
      <c r="J715" s="65"/>
      <c r="K715" s="65"/>
      <c r="L715" s="65"/>
      <c r="M715" s="65"/>
      <c r="N715" s="65"/>
      <c r="O715" s="65"/>
      <c r="P715" s="65"/>
      <c r="Q715" s="65"/>
      <c r="R715" s="65"/>
      <c r="S715" s="65"/>
    </row>
    <row r="716" spans="1:19" s="20" customFormat="1" x14ac:dyDescent="0.55000000000000004">
      <c r="A716" s="19"/>
      <c r="E716" s="19"/>
      <c r="H716" s="65"/>
      <c r="I716" s="65"/>
      <c r="J716" s="65"/>
      <c r="K716" s="65"/>
      <c r="L716" s="65"/>
      <c r="M716" s="65"/>
      <c r="N716" s="65"/>
      <c r="O716" s="65"/>
      <c r="P716" s="65"/>
      <c r="Q716" s="65"/>
      <c r="R716" s="65"/>
      <c r="S716" s="65"/>
    </row>
    <row r="717" spans="1:19" s="20" customFormat="1" x14ac:dyDescent="0.55000000000000004">
      <c r="A717" s="19"/>
      <c r="E717" s="19"/>
      <c r="H717" s="65"/>
      <c r="I717" s="65"/>
      <c r="J717" s="65"/>
      <c r="K717" s="65"/>
      <c r="L717" s="65"/>
      <c r="M717" s="65"/>
      <c r="N717" s="65"/>
      <c r="O717" s="65"/>
      <c r="P717" s="65"/>
      <c r="Q717" s="65"/>
      <c r="R717" s="65"/>
      <c r="S717" s="65"/>
    </row>
    <row r="718" spans="1:19" s="20" customFormat="1" x14ac:dyDescent="0.55000000000000004">
      <c r="A718" s="19"/>
      <c r="E718" s="19"/>
      <c r="H718" s="65"/>
      <c r="I718" s="65"/>
      <c r="J718" s="65"/>
      <c r="K718" s="65"/>
      <c r="L718" s="65"/>
      <c r="M718" s="65"/>
      <c r="N718" s="65"/>
      <c r="O718" s="65"/>
      <c r="P718" s="65"/>
      <c r="Q718" s="65"/>
      <c r="R718" s="65"/>
      <c r="S718" s="65"/>
    </row>
    <row r="719" spans="1:19" s="20" customFormat="1" x14ac:dyDescent="0.55000000000000004">
      <c r="A719" s="19"/>
      <c r="E719" s="19"/>
      <c r="H719" s="65"/>
      <c r="I719" s="65"/>
      <c r="J719" s="65"/>
      <c r="K719" s="65"/>
      <c r="L719" s="65"/>
      <c r="M719" s="65"/>
      <c r="N719" s="65"/>
      <c r="O719" s="65"/>
      <c r="P719" s="65"/>
      <c r="Q719" s="65"/>
      <c r="R719" s="65"/>
      <c r="S719" s="65"/>
    </row>
    <row r="720" spans="1:19" s="20" customFormat="1" x14ac:dyDescent="0.55000000000000004">
      <c r="A720" s="19"/>
      <c r="E720" s="19"/>
      <c r="H720" s="65"/>
      <c r="I720" s="65"/>
      <c r="J720" s="65"/>
      <c r="K720" s="65"/>
      <c r="L720" s="65"/>
      <c r="M720" s="65"/>
      <c r="N720" s="65"/>
      <c r="O720" s="65"/>
      <c r="P720" s="65"/>
      <c r="Q720" s="65"/>
      <c r="R720" s="65"/>
      <c r="S720" s="65"/>
    </row>
    <row r="721" spans="1:19" s="20" customFormat="1" x14ac:dyDescent="0.55000000000000004">
      <c r="A721" s="19"/>
      <c r="E721" s="19"/>
      <c r="H721" s="65"/>
      <c r="I721" s="65"/>
      <c r="J721" s="65"/>
      <c r="K721" s="65"/>
      <c r="L721" s="65"/>
      <c r="M721" s="65"/>
      <c r="N721" s="65"/>
      <c r="O721" s="65"/>
      <c r="P721" s="65"/>
      <c r="Q721" s="65"/>
      <c r="R721" s="65"/>
      <c r="S721" s="65"/>
    </row>
    <row r="722" spans="1:19" s="20" customFormat="1" x14ac:dyDescent="0.55000000000000004">
      <c r="A722" s="19"/>
      <c r="E722" s="19"/>
      <c r="H722" s="65"/>
      <c r="I722" s="65"/>
      <c r="J722" s="65"/>
      <c r="K722" s="65"/>
      <c r="L722" s="65"/>
      <c r="M722" s="65"/>
      <c r="N722" s="65"/>
      <c r="O722" s="65"/>
      <c r="P722" s="65"/>
      <c r="Q722" s="65"/>
      <c r="R722" s="65"/>
      <c r="S722" s="65"/>
    </row>
    <row r="723" spans="1:19" s="20" customFormat="1" x14ac:dyDescent="0.55000000000000004">
      <c r="A723" s="19"/>
      <c r="E723" s="19"/>
      <c r="H723" s="65"/>
      <c r="I723" s="65"/>
      <c r="J723" s="65"/>
      <c r="K723" s="65"/>
      <c r="L723" s="65"/>
      <c r="M723" s="65"/>
      <c r="N723" s="65"/>
      <c r="O723" s="65"/>
      <c r="P723" s="65"/>
      <c r="Q723" s="65"/>
      <c r="R723" s="65"/>
      <c r="S723" s="65"/>
    </row>
    <row r="724" spans="1:19" s="20" customFormat="1" x14ac:dyDescent="0.55000000000000004">
      <c r="A724" s="19"/>
      <c r="E724" s="19"/>
      <c r="H724" s="65"/>
      <c r="I724" s="65"/>
      <c r="J724" s="65"/>
      <c r="K724" s="65"/>
      <c r="L724" s="65"/>
      <c r="M724" s="65"/>
      <c r="N724" s="65"/>
      <c r="O724" s="65"/>
      <c r="P724" s="65"/>
      <c r="Q724" s="65"/>
      <c r="R724" s="65"/>
      <c r="S724" s="65"/>
    </row>
    <row r="725" spans="1:19" s="20" customFormat="1" x14ac:dyDescent="0.55000000000000004">
      <c r="A725" s="19"/>
      <c r="E725" s="19"/>
      <c r="H725" s="65"/>
      <c r="I725" s="65"/>
      <c r="J725" s="65"/>
      <c r="K725" s="65"/>
      <c r="L725" s="65"/>
      <c r="M725" s="65"/>
      <c r="N725" s="65"/>
      <c r="O725" s="65"/>
      <c r="P725" s="65"/>
      <c r="Q725" s="65"/>
      <c r="R725" s="65"/>
      <c r="S725" s="65"/>
    </row>
    <row r="726" spans="1:19" s="20" customFormat="1" x14ac:dyDescent="0.55000000000000004">
      <c r="A726" s="19"/>
      <c r="E726" s="19"/>
      <c r="H726" s="65"/>
      <c r="I726" s="65"/>
      <c r="J726" s="65"/>
      <c r="K726" s="65"/>
      <c r="L726" s="65"/>
      <c r="M726" s="65"/>
      <c r="N726" s="65"/>
      <c r="O726" s="65"/>
      <c r="P726" s="65"/>
      <c r="Q726" s="65"/>
      <c r="R726" s="65"/>
      <c r="S726" s="65"/>
    </row>
    <row r="727" spans="1:19" s="20" customFormat="1" x14ac:dyDescent="0.55000000000000004">
      <c r="A727" s="19"/>
      <c r="E727" s="19"/>
      <c r="H727" s="65"/>
      <c r="I727" s="65"/>
      <c r="J727" s="65"/>
      <c r="K727" s="65"/>
      <c r="L727" s="65"/>
      <c r="M727" s="65"/>
      <c r="N727" s="65"/>
      <c r="O727" s="65"/>
      <c r="P727" s="65"/>
      <c r="Q727" s="65"/>
      <c r="R727" s="65"/>
      <c r="S727" s="65"/>
    </row>
    <row r="728" spans="1:19" s="20" customFormat="1" x14ac:dyDescent="0.55000000000000004">
      <c r="A728" s="19"/>
      <c r="E728" s="19"/>
      <c r="H728" s="65"/>
      <c r="I728" s="65"/>
      <c r="J728" s="65"/>
      <c r="K728" s="65"/>
      <c r="L728" s="65"/>
      <c r="M728" s="65"/>
      <c r="N728" s="65"/>
      <c r="O728" s="65"/>
      <c r="P728" s="65"/>
      <c r="Q728" s="65"/>
      <c r="R728" s="65"/>
      <c r="S728" s="65"/>
    </row>
    <row r="729" spans="1:19" s="20" customFormat="1" x14ac:dyDescent="0.55000000000000004">
      <c r="A729" s="19"/>
      <c r="E729" s="19"/>
      <c r="H729" s="65"/>
      <c r="I729" s="65"/>
      <c r="J729" s="65"/>
      <c r="K729" s="65"/>
      <c r="L729" s="65"/>
      <c r="M729" s="65"/>
      <c r="N729" s="65"/>
      <c r="O729" s="65"/>
      <c r="P729" s="65"/>
      <c r="Q729" s="65"/>
      <c r="R729" s="65"/>
      <c r="S729" s="65"/>
    </row>
    <row r="730" spans="1:19" s="20" customFormat="1" x14ac:dyDescent="0.55000000000000004">
      <c r="A730" s="19"/>
      <c r="E730" s="19"/>
      <c r="H730" s="65"/>
      <c r="I730" s="65"/>
      <c r="J730" s="65"/>
      <c r="K730" s="65"/>
      <c r="L730" s="65"/>
      <c r="M730" s="65"/>
      <c r="N730" s="65"/>
      <c r="O730" s="65"/>
      <c r="P730" s="65"/>
      <c r="Q730" s="65"/>
      <c r="R730" s="65"/>
      <c r="S730" s="65"/>
    </row>
    <row r="731" spans="1:19" s="20" customFormat="1" x14ac:dyDescent="0.55000000000000004">
      <c r="A731" s="19"/>
      <c r="E731" s="19"/>
      <c r="H731" s="65"/>
      <c r="I731" s="65"/>
      <c r="J731" s="65"/>
      <c r="K731" s="65"/>
      <c r="L731" s="65"/>
      <c r="M731" s="65"/>
      <c r="N731" s="65"/>
      <c r="O731" s="65"/>
      <c r="P731" s="65"/>
      <c r="Q731" s="65"/>
      <c r="R731" s="65"/>
      <c r="S731" s="65"/>
    </row>
    <row r="732" spans="1:19" s="20" customFormat="1" x14ac:dyDescent="0.55000000000000004">
      <c r="A732" s="19"/>
      <c r="E732" s="19"/>
      <c r="H732" s="65"/>
      <c r="I732" s="65"/>
      <c r="J732" s="65"/>
      <c r="K732" s="65"/>
      <c r="L732" s="65"/>
      <c r="M732" s="65"/>
      <c r="N732" s="65"/>
      <c r="O732" s="65"/>
      <c r="P732" s="65"/>
      <c r="Q732" s="65"/>
      <c r="R732" s="65"/>
      <c r="S732" s="65"/>
    </row>
    <row r="733" spans="1:19" s="20" customFormat="1" x14ac:dyDescent="0.55000000000000004">
      <c r="A733" s="19"/>
      <c r="E733" s="19"/>
      <c r="H733" s="65"/>
      <c r="I733" s="65"/>
      <c r="J733" s="65"/>
      <c r="K733" s="65"/>
      <c r="L733" s="65"/>
      <c r="M733" s="65"/>
      <c r="N733" s="65"/>
      <c r="O733" s="65"/>
      <c r="P733" s="65"/>
      <c r="Q733" s="65"/>
      <c r="R733" s="65"/>
      <c r="S733" s="65"/>
    </row>
    <row r="734" spans="1:19" s="20" customFormat="1" x14ac:dyDescent="0.55000000000000004">
      <c r="A734" s="19"/>
      <c r="E734" s="19"/>
      <c r="H734" s="65"/>
      <c r="I734" s="65"/>
      <c r="J734" s="65"/>
      <c r="K734" s="65"/>
      <c r="L734" s="65"/>
      <c r="M734" s="65"/>
      <c r="N734" s="65"/>
      <c r="O734" s="65"/>
      <c r="P734" s="65"/>
      <c r="Q734" s="65"/>
      <c r="R734" s="65"/>
      <c r="S734" s="65"/>
    </row>
    <row r="735" spans="1:19" s="20" customFormat="1" x14ac:dyDescent="0.55000000000000004">
      <c r="A735" s="19"/>
      <c r="E735" s="19"/>
      <c r="H735" s="65"/>
      <c r="I735" s="65"/>
      <c r="J735" s="65"/>
      <c r="K735" s="65"/>
      <c r="L735" s="65"/>
      <c r="M735" s="65"/>
      <c r="N735" s="65"/>
      <c r="O735" s="65"/>
      <c r="P735" s="65"/>
      <c r="Q735" s="65"/>
      <c r="R735" s="65"/>
      <c r="S735" s="65"/>
    </row>
    <row r="736" spans="1:19" s="20" customFormat="1" x14ac:dyDescent="0.55000000000000004">
      <c r="A736" s="19"/>
      <c r="E736" s="19"/>
      <c r="H736" s="65"/>
      <c r="I736" s="65"/>
      <c r="J736" s="65"/>
      <c r="K736" s="65"/>
      <c r="L736" s="65"/>
      <c r="M736" s="65"/>
      <c r="N736" s="65"/>
      <c r="O736" s="65"/>
      <c r="P736" s="65"/>
      <c r="Q736" s="65"/>
      <c r="R736" s="65"/>
      <c r="S736" s="65"/>
    </row>
    <row r="737" spans="1:19" s="20" customFormat="1" x14ac:dyDescent="0.55000000000000004">
      <c r="A737" s="19"/>
      <c r="E737" s="19"/>
      <c r="H737" s="65"/>
      <c r="I737" s="65"/>
      <c r="J737" s="65"/>
      <c r="K737" s="65"/>
      <c r="L737" s="65"/>
      <c r="M737" s="65"/>
      <c r="N737" s="65"/>
      <c r="O737" s="65"/>
      <c r="P737" s="65"/>
      <c r="Q737" s="65"/>
      <c r="R737" s="65"/>
      <c r="S737" s="65"/>
    </row>
    <row r="738" spans="1:19" s="20" customFormat="1" x14ac:dyDescent="0.55000000000000004">
      <c r="A738" s="19"/>
      <c r="E738" s="19"/>
      <c r="H738" s="65"/>
      <c r="I738" s="65"/>
      <c r="J738" s="65"/>
      <c r="K738" s="65"/>
      <c r="L738" s="65"/>
      <c r="M738" s="65"/>
      <c r="N738" s="65"/>
      <c r="O738" s="65"/>
      <c r="P738" s="65"/>
      <c r="Q738" s="65"/>
      <c r="R738" s="65"/>
      <c r="S738" s="65"/>
    </row>
    <row r="739" spans="1:19" s="20" customFormat="1" x14ac:dyDescent="0.55000000000000004">
      <c r="A739" s="19"/>
      <c r="E739" s="19"/>
      <c r="H739" s="65"/>
      <c r="I739" s="65"/>
      <c r="J739" s="65"/>
      <c r="K739" s="65"/>
      <c r="L739" s="65"/>
      <c r="M739" s="65"/>
      <c r="N739" s="65"/>
      <c r="O739" s="65"/>
      <c r="P739" s="65"/>
      <c r="Q739" s="65"/>
      <c r="R739" s="65"/>
      <c r="S739" s="65"/>
    </row>
    <row r="740" spans="1:19" s="20" customFormat="1" x14ac:dyDescent="0.55000000000000004">
      <c r="A740" s="19"/>
      <c r="E740" s="19"/>
      <c r="H740" s="65"/>
      <c r="I740" s="65"/>
      <c r="J740" s="65"/>
      <c r="K740" s="65"/>
      <c r="L740" s="65"/>
      <c r="M740" s="65"/>
      <c r="N740" s="65"/>
      <c r="O740" s="65"/>
      <c r="P740" s="65"/>
      <c r="Q740" s="65"/>
      <c r="R740" s="65"/>
      <c r="S740" s="65"/>
    </row>
    <row r="741" spans="1:19" s="20" customFormat="1" x14ac:dyDescent="0.55000000000000004">
      <c r="A741" s="19"/>
      <c r="E741" s="19"/>
      <c r="H741" s="65"/>
      <c r="I741" s="65"/>
      <c r="J741" s="65"/>
      <c r="K741" s="65"/>
      <c r="L741" s="65"/>
      <c r="M741" s="65"/>
      <c r="N741" s="65"/>
      <c r="O741" s="65"/>
      <c r="P741" s="65"/>
      <c r="Q741" s="65"/>
      <c r="R741" s="65"/>
      <c r="S741" s="65"/>
    </row>
    <row r="742" spans="1:19" s="20" customFormat="1" x14ac:dyDescent="0.55000000000000004">
      <c r="A742" s="19"/>
      <c r="E742" s="19"/>
      <c r="H742" s="65"/>
      <c r="I742" s="65"/>
      <c r="J742" s="65"/>
      <c r="K742" s="65"/>
      <c r="L742" s="65"/>
      <c r="M742" s="65"/>
      <c r="N742" s="65"/>
      <c r="O742" s="65"/>
      <c r="P742" s="65"/>
      <c r="Q742" s="65"/>
      <c r="R742" s="65"/>
      <c r="S742" s="65"/>
    </row>
    <row r="743" spans="1:19" s="20" customFormat="1" x14ac:dyDescent="0.55000000000000004">
      <c r="A743" s="19"/>
      <c r="E743" s="19"/>
      <c r="H743" s="65"/>
      <c r="I743" s="65"/>
      <c r="J743" s="65"/>
      <c r="K743" s="65"/>
      <c r="L743" s="65"/>
      <c r="M743" s="65"/>
      <c r="N743" s="65"/>
      <c r="O743" s="65"/>
      <c r="P743" s="65"/>
      <c r="Q743" s="65"/>
      <c r="R743" s="65"/>
      <c r="S743" s="65"/>
    </row>
    <row r="744" spans="1:19" s="20" customFormat="1" x14ac:dyDescent="0.55000000000000004">
      <c r="A744" s="19"/>
      <c r="E744" s="19"/>
      <c r="H744" s="65"/>
      <c r="I744" s="65"/>
      <c r="J744" s="65"/>
      <c r="K744" s="65"/>
      <c r="L744" s="65"/>
      <c r="M744" s="65"/>
      <c r="N744" s="65"/>
      <c r="O744" s="65"/>
      <c r="P744" s="65"/>
      <c r="Q744" s="65"/>
      <c r="R744" s="65"/>
      <c r="S744" s="65"/>
    </row>
    <row r="745" spans="1:19" s="20" customFormat="1" x14ac:dyDescent="0.55000000000000004">
      <c r="A745" s="19"/>
      <c r="E745" s="19"/>
      <c r="H745" s="65"/>
      <c r="I745" s="65"/>
      <c r="J745" s="65"/>
      <c r="K745" s="65"/>
      <c r="L745" s="65"/>
      <c r="M745" s="65"/>
      <c r="N745" s="65"/>
      <c r="O745" s="65"/>
      <c r="P745" s="65"/>
      <c r="Q745" s="65"/>
      <c r="R745" s="65"/>
      <c r="S745" s="65"/>
    </row>
    <row r="746" spans="1:19" s="20" customFormat="1" x14ac:dyDescent="0.55000000000000004">
      <c r="A746" s="19"/>
      <c r="E746" s="19"/>
      <c r="H746" s="65"/>
      <c r="I746" s="65"/>
      <c r="J746" s="65"/>
      <c r="K746" s="65"/>
      <c r="L746" s="65"/>
      <c r="M746" s="65"/>
      <c r="N746" s="65"/>
      <c r="O746" s="65"/>
      <c r="P746" s="65"/>
      <c r="Q746" s="65"/>
      <c r="R746" s="65"/>
      <c r="S746" s="65"/>
    </row>
    <row r="747" spans="1:19" s="20" customFormat="1" x14ac:dyDescent="0.55000000000000004">
      <c r="A747" s="19"/>
      <c r="E747" s="19"/>
      <c r="H747" s="65"/>
      <c r="I747" s="65"/>
      <c r="J747" s="65"/>
      <c r="K747" s="65"/>
      <c r="L747" s="65"/>
      <c r="M747" s="65"/>
      <c r="N747" s="65"/>
      <c r="O747" s="65"/>
      <c r="P747" s="65"/>
      <c r="Q747" s="65"/>
      <c r="R747" s="65"/>
      <c r="S747" s="65"/>
    </row>
    <row r="748" spans="1:19" s="20" customFormat="1" x14ac:dyDescent="0.55000000000000004">
      <c r="A748" s="19"/>
      <c r="E748" s="19"/>
      <c r="H748" s="65"/>
      <c r="I748" s="65"/>
      <c r="J748" s="65"/>
      <c r="K748" s="65"/>
      <c r="L748" s="65"/>
      <c r="M748" s="65"/>
      <c r="N748" s="65"/>
      <c r="O748" s="65"/>
      <c r="P748" s="65"/>
      <c r="Q748" s="65"/>
      <c r="R748" s="65"/>
      <c r="S748" s="65"/>
    </row>
    <row r="749" spans="1:19" s="20" customFormat="1" x14ac:dyDescent="0.55000000000000004">
      <c r="A749" s="19"/>
      <c r="E749" s="19"/>
      <c r="H749" s="65"/>
      <c r="I749" s="65"/>
      <c r="J749" s="65"/>
      <c r="K749" s="65"/>
      <c r="L749" s="65"/>
      <c r="M749" s="65"/>
      <c r="N749" s="65"/>
      <c r="O749" s="65"/>
      <c r="P749" s="65"/>
      <c r="Q749" s="65"/>
      <c r="R749" s="65"/>
      <c r="S749" s="65"/>
    </row>
    <row r="750" spans="1:19" s="20" customFormat="1" x14ac:dyDescent="0.55000000000000004">
      <c r="A750" s="19"/>
      <c r="E750" s="19"/>
      <c r="H750" s="65"/>
      <c r="I750" s="65"/>
      <c r="J750" s="65"/>
      <c r="K750" s="65"/>
      <c r="L750" s="65"/>
      <c r="M750" s="65"/>
      <c r="N750" s="65"/>
      <c r="O750" s="65"/>
      <c r="P750" s="65"/>
      <c r="Q750" s="65"/>
      <c r="R750" s="65"/>
      <c r="S750" s="65"/>
    </row>
    <row r="751" spans="1:19" s="20" customFormat="1" x14ac:dyDescent="0.55000000000000004">
      <c r="A751" s="19"/>
      <c r="E751" s="19"/>
      <c r="H751" s="65"/>
      <c r="I751" s="65"/>
      <c r="J751" s="65"/>
      <c r="K751" s="65"/>
      <c r="L751" s="65"/>
      <c r="M751" s="65"/>
      <c r="N751" s="65"/>
      <c r="O751" s="65"/>
      <c r="P751" s="65"/>
      <c r="Q751" s="65"/>
      <c r="R751" s="65"/>
      <c r="S751" s="65"/>
    </row>
    <row r="752" spans="1:19" s="20" customFormat="1" x14ac:dyDescent="0.55000000000000004">
      <c r="A752" s="19"/>
      <c r="E752" s="19"/>
      <c r="H752" s="65"/>
      <c r="I752" s="65"/>
      <c r="J752" s="65"/>
      <c r="K752" s="65"/>
      <c r="L752" s="65"/>
      <c r="M752" s="65"/>
      <c r="N752" s="65"/>
      <c r="O752" s="65"/>
      <c r="P752" s="65"/>
      <c r="Q752" s="65"/>
      <c r="R752" s="65"/>
      <c r="S752" s="65"/>
    </row>
    <row r="753" spans="1:19" s="20" customFormat="1" x14ac:dyDescent="0.55000000000000004">
      <c r="A753" s="19"/>
      <c r="E753" s="19"/>
      <c r="H753" s="65"/>
      <c r="I753" s="65"/>
      <c r="J753" s="65"/>
      <c r="K753" s="65"/>
      <c r="L753" s="65"/>
      <c r="M753" s="65"/>
      <c r="N753" s="65"/>
      <c r="O753" s="65"/>
      <c r="P753" s="65"/>
      <c r="Q753" s="65"/>
      <c r="R753" s="65"/>
      <c r="S753" s="65"/>
    </row>
    <row r="754" spans="1:19" s="20" customFormat="1" x14ac:dyDescent="0.55000000000000004">
      <c r="A754" s="19"/>
      <c r="E754" s="19"/>
      <c r="H754" s="65"/>
      <c r="I754" s="65"/>
      <c r="J754" s="65"/>
      <c r="K754" s="65"/>
      <c r="L754" s="65"/>
      <c r="M754" s="65"/>
      <c r="N754" s="65"/>
      <c r="O754" s="65"/>
      <c r="P754" s="65"/>
      <c r="Q754" s="65"/>
      <c r="R754" s="65"/>
      <c r="S754" s="65"/>
    </row>
    <row r="755" spans="1:19" s="20" customFormat="1" x14ac:dyDescent="0.55000000000000004">
      <c r="A755" s="19"/>
      <c r="E755" s="19"/>
      <c r="H755" s="65"/>
      <c r="I755" s="65"/>
      <c r="J755" s="65"/>
      <c r="K755" s="65"/>
      <c r="L755" s="65"/>
      <c r="M755" s="65"/>
      <c r="N755" s="65"/>
      <c r="O755" s="65"/>
      <c r="P755" s="65"/>
      <c r="Q755" s="65"/>
      <c r="R755" s="65"/>
      <c r="S755" s="65"/>
    </row>
    <row r="756" spans="1:19" s="20" customFormat="1" x14ac:dyDescent="0.55000000000000004">
      <c r="A756" s="19"/>
      <c r="E756" s="19"/>
      <c r="H756" s="65"/>
      <c r="I756" s="65"/>
      <c r="J756" s="65"/>
      <c r="K756" s="65"/>
      <c r="L756" s="65"/>
      <c r="M756" s="65"/>
      <c r="N756" s="65"/>
      <c r="O756" s="65"/>
      <c r="P756" s="65"/>
      <c r="Q756" s="65"/>
      <c r="R756" s="65"/>
      <c r="S756" s="65"/>
    </row>
    <row r="757" spans="1:19" s="20" customFormat="1" x14ac:dyDescent="0.55000000000000004">
      <c r="A757" s="19"/>
      <c r="E757" s="19"/>
      <c r="H757" s="65"/>
      <c r="I757" s="65"/>
      <c r="J757" s="65"/>
      <c r="K757" s="65"/>
      <c r="L757" s="65"/>
      <c r="M757" s="65"/>
      <c r="N757" s="65"/>
      <c r="O757" s="65"/>
      <c r="P757" s="65"/>
      <c r="Q757" s="65"/>
      <c r="R757" s="65"/>
      <c r="S757" s="65"/>
    </row>
    <row r="758" spans="1:19" s="20" customFormat="1" x14ac:dyDescent="0.55000000000000004">
      <c r="A758" s="19"/>
      <c r="E758" s="19"/>
      <c r="H758" s="65"/>
      <c r="I758" s="65"/>
      <c r="J758" s="65"/>
      <c r="K758" s="65"/>
      <c r="L758" s="65"/>
      <c r="M758" s="65"/>
      <c r="N758" s="65"/>
      <c r="O758" s="65"/>
      <c r="P758" s="65"/>
      <c r="Q758" s="65"/>
      <c r="R758" s="65"/>
      <c r="S758" s="65"/>
    </row>
    <row r="759" spans="1:19" s="20" customFormat="1" x14ac:dyDescent="0.55000000000000004">
      <c r="A759" s="19"/>
      <c r="E759" s="19"/>
      <c r="H759" s="65"/>
      <c r="I759" s="65"/>
      <c r="J759" s="65"/>
      <c r="K759" s="65"/>
      <c r="L759" s="65"/>
      <c r="M759" s="65"/>
      <c r="N759" s="65"/>
      <c r="O759" s="65"/>
      <c r="P759" s="65"/>
      <c r="Q759" s="65"/>
      <c r="R759" s="65"/>
      <c r="S759" s="65"/>
    </row>
    <row r="760" spans="1:19" s="20" customFormat="1" x14ac:dyDescent="0.55000000000000004">
      <c r="A760" s="19"/>
      <c r="E760" s="19"/>
      <c r="H760" s="65"/>
      <c r="I760" s="65"/>
      <c r="J760" s="65"/>
      <c r="K760" s="65"/>
      <c r="L760" s="65"/>
      <c r="M760" s="65"/>
      <c r="N760" s="65"/>
      <c r="O760" s="65"/>
      <c r="P760" s="65"/>
      <c r="Q760" s="65"/>
      <c r="R760" s="65"/>
      <c r="S760" s="65"/>
    </row>
    <row r="761" spans="1:19" s="20" customFormat="1" x14ac:dyDescent="0.55000000000000004">
      <c r="A761" s="19"/>
      <c r="E761" s="19"/>
      <c r="H761" s="65"/>
      <c r="I761" s="65"/>
      <c r="J761" s="65"/>
      <c r="K761" s="65"/>
      <c r="L761" s="65"/>
      <c r="M761" s="65"/>
      <c r="N761" s="65"/>
      <c r="O761" s="65"/>
      <c r="P761" s="65"/>
      <c r="Q761" s="65"/>
      <c r="R761" s="65"/>
      <c r="S761" s="65"/>
    </row>
    <row r="762" spans="1:19" s="20" customFormat="1" x14ac:dyDescent="0.55000000000000004">
      <c r="A762" s="19"/>
      <c r="E762" s="19"/>
      <c r="H762" s="65"/>
      <c r="I762" s="65"/>
      <c r="J762" s="65"/>
      <c r="K762" s="65"/>
      <c r="L762" s="65"/>
      <c r="M762" s="65"/>
      <c r="N762" s="65"/>
      <c r="O762" s="65"/>
      <c r="P762" s="65"/>
      <c r="Q762" s="65"/>
      <c r="R762" s="65"/>
      <c r="S762" s="65"/>
    </row>
    <row r="763" spans="1:19" s="20" customFormat="1" x14ac:dyDescent="0.55000000000000004">
      <c r="A763" s="19"/>
      <c r="E763" s="19"/>
      <c r="H763" s="65"/>
      <c r="I763" s="65"/>
      <c r="J763" s="65"/>
      <c r="K763" s="65"/>
      <c r="L763" s="65"/>
      <c r="M763" s="65"/>
      <c r="N763" s="65"/>
      <c r="O763" s="65"/>
      <c r="P763" s="65"/>
      <c r="Q763" s="65"/>
      <c r="R763" s="65"/>
      <c r="S763" s="65"/>
    </row>
    <row r="764" spans="1:19" s="20" customFormat="1" x14ac:dyDescent="0.55000000000000004">
      <c r="A764" s="19"/>
      <c r="E764" s="19"/>
      <c r="H764" s="65"/>
      <c r="I764" s="65"/>
      <c r="J764" s="65"/>
      <c r="K764" s="65"/>
      <c r="L764" s="65"/>
      <c r="M764" s="65"/>
      <c r="N764" s="65"/>
      <c r="O764" s="65"/>
      <c r="P764" s="65"/>
      <c r="Q764" s="65"/>
      <c r="R764" s="65"/>
      <c r="S764" s="65"/>
    </row>
    <row r="765" spans="1:19" s="20" customFormat="1" x14ac:dyDescent="0.55000000000000004">
      <c r="A765" s="19"/>
      <c r="E765" s="19"/>
      <c r="H765" s="65"/>
      <c r="I765" s="65"/>
      <c r="J765" s="65"/>
      <c r="K765" s="65"/>
      <c r="L765" s="65"/>
      <c r="M765" s="65"/>
      <c r="N765" s="65"/>
      <c r="O765" s="65"/>
      <c r="P765" s="65"/>
      <c r="Q765" s="65"/>
      <c r="R765" s="65"/>
      <c r="S765" s="65"/>
    </row>
    <row r="766" spans="1:19" s="20" customFormat="1" x14ac:dyDescent="0.55000000000000004">
      <c r="A766" s="19"/>
      <c r="E766" s="19"/>
      <c r="H766" s="65"/>
      <c r="I766" s="65"/>
      <c r="J766" s="65"/>
      <c r="K766" s="65"/>
      <c r="L766" s="65"/>
      <c r="M766" s="65"/>
      <c r="N766" s="65"/>
      <c r="O766" s="65"/>
      <c r="P766" s="65"/>
      <c r="Q766" s="65"/>
      <c r="R766" s="65"/>
      <c r="S766" s="65"/>
    </row>
    <row r="767" spans="1:19" s="20" customFormat="1" x14ac:dyDescent="0.55000000000000004">
      <c r="A767" s="19"/>
      <c r="E767" s="19"/>
      <c r="H767" s="65"/>
      <c r="I767" s="65"/>
      <c r="J767" s="65"/>
      <c r="K767" s="65"/>
      <c r="L767" s="65"/>
      <c r="M767" s="65"/>
      <c r="N767" s="65"/>
      <c r="O767" s="65"/>
      <c r="P767" s="65"/>
      <c r="Q767" s="65"/>
      <c r="R767" s="65"/>
      <c r="S767" s="65"/>
    </row>
    <row r="768" spans="1:19" s="20" customFormat="1" x14ac:dyDescent="0.55000000000000004">
      <c r="A768" s="19"/>
      <c r="E768" s="19"/>
      <c r="H768" s="65"/>
      <c r="I768" s="65"/>
      <c r="J768" s="65"/>
      <c r="K768" s="65"/>
      <c r="L768" s="65"/>
      <c r="M768" s="65"/>
      <c r="N768" s="65"/>
      <c r="O768" s="65"/>
      <c r="P768" s="65"/>
      <c r="Q768" s="65"/>
      <c r="R768" s="65"/>
      <c r="S768" s="65"/>
    </row>
    <row r="769" spans="1:19" s="20" customFormat="1" x14ac:dyDescent="0.55000000000000004">
      <c r="A769" s="19"/>
      <c r="E769" s="19"/>
      <c r="H769" s="65"/>
      <c r="I769" s="65"/>
      <c r="J769" s="65"/>
      <c r="K769" s="65"/>
      <c r="L769" s="65"/>
      <c r="M769" s="65"/>
      <c r="N769" s="65"/>
      <c r="O769" s="65"/>
      <c r="P769" s="65"/>
      <c r="Q769" s="65"/>
      <c r="R769" s="65"/>
      <c r="S769" s="65"/>
    </row>
    <row r="770" spans="1:19" s="20" customFormat="1" x14ac:dyDescent="0.55000000000000004">
      <c r="A770" s="19"/>
      <c r="E770" s="19"/>
      <c r="H770" s="65"/>
      <c r="I770" s="65"/>
      <c r="J770" s="65"/>
      <c r="K770" s="65"/>
      <c r="L770" s="65"/>
      <c r="M770" s="65"/>
      <c r="N770" s="65"/>
      <c r="O770" s="65"/>
      <c r="P770" s="65"/>
      <c r="Q770" s="65"/>
      <c r="R770" s="65"/>
      <c r="S770" s="65"/>
    </row>
    <row r="771" spans="1:19" s="20" customFormat="1" x14ac:dyDescent="0.55000000000000004">
      <c r="A771" s="19"/>
      <c r="E771" s="19"/>
      <c r="H771" s="65"/>
      <c r="I771" s="65"/>
      <c r="J771" s="65"/>
      <c r="K771" s="65"/>
      <c r="L771" s="65"/>
      <c r="M771" s="65"/>
      <c r="N771" s="65"/>
      <c r="O771" s="65"/>
      <c r="P771" s="65"/>
      <c r="Q771" s="65"/>
      <c r="R771" s="65"/>
      <c r="S771" s="65"/>
    </row>
    <row r="772" spans="1:19" s="20" customFormat="1" x14ac:dyDescent="0.55000000000000004">
      <c r="A772" s="19"/>
      <c r="E772" s="19"/>
      <c r="H772" s="65"/>
      <c r="I772" s="65"/>
      <c r="J772" s="65"/>
      <c r="K772" s="65"/>
      <c r="L772" s="65"/>
      <c r="M772" s="65"/>
      <c r="N772" s="65"/>
      <c r="O772" s="65"/>
      <c r="P772" s="65"/>
      <c r="Q772" s="65"/>
      <c r="R772" s="65"/>
      <c r="S772" s="65"/>
    </row>
    <row r="773" spans="1:19" s="20" customFormat="1" x14ac:dyDescent="0.55000000000000004">
      <c r="A773" s="19"/>
      <c r="E773" s="19"/>
      <c r="H773" s="65"/>
      <c r="I773" s="65"/>
      <c r="J773" s="65"/>
      <c r="K773" s="65"/>
      <c r="L773" s="65"/>
      <c r="M773" s="65"/>
      <c r="N773" s="65"/>
      <c r="O773" s="65"/>
      <c r="P773" s="65"/>
      <c r="Q773" s="65"/>
      <c r="R773" s="65"/>
      <c r="S773" s="65"/>
    </row>
    <row r="774" spans="1:19" s="20" customFormat="1" x14ac:dyDescent="0.55000000000000004">
      <c r="A774" s="19"/>
      <c r="E774" s="19"/>
      <c r="H774" s="65"/>
      <c r="I774" s="65"/>
      <c r="J774" s="65"/>
      <c r="K774" s="65"/>
      <c r="L774" s="65"/>
      <c r="M774" s="65"/>
      <c r="N774" s="65"/>
      <c r="O774" s="65"/>
      <c r="P774" s="65"/>
      <c r="Q774" s="65"/>
      <c r="R774" s="65"/>
      <c r="S774" s="65"/>
    </row>
    <row r="775" spans="1:19" s="20" customFormat="1" x14ac:dyDescent="0.55000000000000004">
      <c r="A775" s="19"/>
      <c r="E775" s="19"/>
      <c r="H775" s="65"/>
      <c r="I775" s="65"/>
      <c r="J775" s="65"/>
      <c r="K775" s="65"/>
      <c r="L775" s="65"/>
      <c r="M775" s="65"/>
      <c r="N775" s="65"/>
      <c r="O775" s="65"/>
      <c r="P775" s="65"/>
      <c r="Q775" s="65"/>
      <c r="R775" s="65"/>
      <c r="S775" s="65"/>
    </row>
    <row r="776" spans="1:19" s="20" customFormat="1" x14ac:dyDescent="0.55000000000000004">
      <c r="A776" s="19"/>
      <c r="E776" s="19"/>
      <c r="H776" s="65"/>
      <c r="I776" s="65"/>
      <c r="J776" s="65"/>
      <c r="K776" s="65"/>
      <c r="L776" s="65"/>
      <c r="M776" s="65"/>
      <c r="N776" s="65"/>
      <c r="O776" s="65"/>
      <c r="P776" s="65"/>
      <c r="Q776" s="65"/>
      <c r="R776" s="65"/>
      <c r="S776" s="65"/>
    </row>
    <row r="777" spans="1:19" s="20" customFormat="1" x14ac:dyDescent="0.55000000000000004">
      <c r="A777" s="19"/>
      <c r="E777" s="19"/>
      <c r="H777" s="65"/>
      <c r="I777" s="65"/>
      <c r="J777" s="65"/>
      <c r="K777" s="65"/>
      <c r="L777" s="65"/>
      <c r="M777" s="65"/>
      <c r="N777" s="65"/>
      <c r="O777" s="65"/>
      <c r="P777" s="65"/>
      <c r="Q777" s="65"/>
      <c r="R777" s="65"/>
      <c r="S777" s="65"/>
    </row>
    <row r="778" spans="1:19" s="20" customFormat="1" x14ac:dyDescent="0.55000000000000004">
      <c r="A778" s="19"/>
      <c r="E778" s="19"/>
      <c r="H778" s="65"/>
      <c r="I778" s="65"/>
      <c r="J778" s="65"/>
      <c r="K778" s="65"/>
      <c r="L778" s="65"/>
      <c r="M778" s="65"/>
      <c r="N778" s="65"/>
      <c r="O778" s="65"/>
      <c r="P778" s="65"/>
      <c r="Q778" s="65"/>
      <c r="R778" s="65"/>
      <c r="S778" s="65"/>
    </row>
    <row r="779" spans="1:19" s="20" customFormat="1" x14ac:dyDescent="0.55000000000000004">
      <c r="A779" s="19"/>
      <c r="E779" s="19"/>
      <c r="H779" s="65"/>
      <c r="I779" s="65"/>
      <c r="J779" s="65"/>
      <c r="K779" s="65"/>
      <c r="L779" s="65"/>
      <c r="M779" s="65"/>
      <c r="N779" s="65"/>
      <c r="O779" s="65"/>
      <c r="P779" s="65"/>
      <c r="Q779" s="65"/>
      <c r="R779" s="65"/>
      <c r="S779" s="65"/>
    </row>
    <row r="780" spans="1:19" s="20" customFormat="1" x14ac:dyDescent="0.55000000000000004">
      <c r="A780" s="19"/>
      <c r="E780" s="19"/>
      <c r="H780" s="65"/>
      <c r="I780" s="65"/>
      <c r="J780" s="65"/>
      <c r="K780" s="65"/>
      <c r="L780" s="65"/>
      <c r="M780" s="65"/>
      <c r="N780" s="65"/>
      <c r="O780" s="65"/>
      <c r="P780" s="65"/>
      <c r="Q780" s="65"/>
      <c r="R780" s="65"/>
      <c r="S780" s="65"/>
    </row>
    <row r="781" spans="1:19" s="20" customFormat="1" x14ac:dyDescent="0.55000000000000004">
      <c r="A781" s="19"/>
      <c r="E781" s="19"/>
      <c r="H781" s="65"/>
      <c r="I781" s="65"/>
      <c r="J781" s="65"/>
      <c r="K781" s="65"/>
      <c r="L781" s="65"/>
      <c r="M781" s="65"/>
      <c r="N781" s="65"/>
      <c r="O781" s="65"/>
      <c r="P781" s="65"/>
      <c r="Q781" s="65"/>
      <c r="R781" s="65"/>
      <c r="S781" s="65"/>
    </row>
    <row r="782" spans="1:19" s="20" customFormat="1" x14ac:dyDescent="0.55000000000000004">
      <c r="A782" s="19"/>
      <c r="E782" s="19"/>
      <c r="H782" s="65"/>
      <c r="I782" s="65"/>
      <c r="J782" s="65"/>
      <c r="K782" s="65"/>
      <c r="L782" s="65"/>
      <c r="M782" s="65"/>
      <c r="N782" s="65"/>
      <c r="O782" s="65"/>
      <c r="P782" s="65"/>
      <c r="Q782" s="65"/>
      <c r="R782" s="65"/>
      <c r="S782" s="65"/>
    </row>
    <row r="783" spans="1:19" s="20" customFormat="1" x14ac:dyDescent="0.55000000000000004">
      <c r="A783" s="19"/>
      <c r="E783" s="19"/>
      <c r="H783" s="65"/>
      <c r="I783" s="65"/>
      <c r="J783" s="65"/>
      <c r="K783" s="65"/>
      <c r="L783" s="65"/>
      <c r="M783" s="65"/>
      <c r="N783" s="65"/>
      <c r="O783" s="65"/>
      <c r="P783" s="65"/>
      <c r="Q783" s="65"/>
      <c r="R783" s="65"/>
      <c r="S783" s="65"/>
    </row>
    <row r="784" spans="1:19" s="20" customFormat="1" x14ac:dyDescent="0.55000000000000004">
      <c r="A784" s="19"/>
      <c r="E784" s="19"/>
      <c r="H784" s="65"/>
      <c r="I784" s="65"/>
      <c r="J784" s="65"/>
      <c r="K784" s="65"/>
      <c r="L784" s="65"/>
      <c r="M784" s="65"/>
      <c r="N784" s="65"/>
      <c r="O784" s="65"/>
      <c r="P784" s="65"/>
      <c r="Q784" s="65"/>
      <c r="R784" s="65"/>
      <c r="S784" s="65"/>
    </row>
    <row r="785" spans="1:19" s="20" customFormat="1" x14ac:dyDescent="0.55000000000000004">
      <c r="A785" s="19"/>
      <c r="E785" s="19"/>
      <c r="H785" s="65"/>
      <c r="I785" s="65"/>
      <c r="J785" s="65"/>
      <c r="K785" s="65"/>
      <c r="L785" s="65"/>
      <c r="M785" s="65"/>
      <c r="N785" s="65"/>
      <c r="O785" s="65"/>
      <c r="P785" s="65"/>
      <c r="Q785" s="65"/>
      <c r="R785" s="65"/>
      <c r="S785" s="65"/>
    </row>
    <row r="786" spans="1:19" s="20" customFormat="1" x14ac:dyDescent="0.55000000000000004">
      <c r="A786" s="19"/>
      <c r="E786" s="19"/>
      <c r="H786" s="65"/>
      <c r="I786" s="65"/>
      <c r="J786" s="65"/>
      <c r="K786" s="65"/>
      <c r="L786" s="65"/>
      <c r="M786" s="65"/>
      <c r="N786" s="65"/>
      <c r="O786" s="65"/>
      <c r="P786" s="65"/>
      <c r="Q786" s="65"/>
      <c r="R786" s="65"/>
      <c r="S786" s="65"/>
    </row>
    <row r="787" spans="1:19" s="20" customFormat="1" x14ac:dyDescent="0.55000000000000004">
      <c r="A787" s="19"/>
      <c r="E787" s="19"/>
      <c r="H787" s="65"/>
      <c r="I787" s="65"/>
      <c r="J787" s="65"/>
      <c r="K787" s="65"/>
      <c r="L787" s="65"/>
      <c r="M787" s="65"/>
      <c r="N787" s="65"/>
      <c r="O787" s="65"/>
      <c r="P787" s="65"/>
      <c r="Q787" s="65"/>
      <c r="R787" s="65"/>
      <c r="S787" s="65"/>
    </row>
    <row r="788" spans="1:19" s="20" customFormat="1" x14ac:dyDescent="0.55000000000000004">
      <c r="A788" s="19"/>
      <c r="E788" s="19"/>
      <c r="H788" s="65"/>
      <c r="I788" s="65"/>
      <c r="J788" s="65"/>
      <c r="K788" s="65"/>
      <c r="L788" s="65"/>
      <c r="M788" s="65"/>
      <c r="N788" s="65"/>
      <c r="O788" s="65"/>
      <c r="P788" s="65"/>
      <c r="Q788" s="65"/>
      <c r="R788" s="65"/>
      <c r="S788" s="65"/>
    </row>
    <row r="789" spans="1:19" s="20" customFormat="1" x14ac:dyDescent="0.55000000000000004">
      <c r="A789" s="19"/>
      <c r="E789" s="19"/>
      <c r="H789" s="65"/>
      <c r="I789" s="65"/>
      <c r="J789" s="65"/>
      <c r="K789" s="65"/>
      <c r="L789" s="65"/>
      <c r="M789" s="65"/>
      <c r="N789" s="65"/>
      <c r="O789" s="65"/>
      <c r="P789" s="65"/>
      <c r="Q789" s="65"/>
      <c r="R789" s="65"/>
      <c r="S789" s="65"/>
    </row>
    <row r="790" spans="1:19" s="20" customFormat="1" x14ac:dyDescent="0.55000000000000004">
      <c r="A790" s="19"/>
      <c r="E790" s="19"/>
      <c r="H790" s="65"/>
      <c r="I790" s="65"/>
      <c r="J790" s="65"/>
      <c r="K790" s="65"/>
      <c r="L790" s="65"/>
      <c r="M790" s="65"/>
      <c r="N790" s="65"/>
      <c r="O790" s="65"/>
      <c r="P790" s="65"/>
      <c r="Q790" s="65"/>
      <c r="R790" s="65"/>
      <c r="S790" s="65"/>
    </row>
    <row r="791" spans="1:19" s="20" customFormat="1" x14ac:dyDescent="0.55000000000000004">
      <c r="A791" s="19"/>
      <c r="E791" s="19"/>
      <c r="H791" s="65"/>
      <c r="I791" s="65"/>
      <c r="J791" s="65"/>
      <c r="K791" s="65"/>
      <c r="L791" s="65"/>
      <c r="M791" s="65"/>
      <c r="N791" s="65"/>
      <c r="O791" s="65"/>
      <c r="P791" s="65"/>
      <c r="Q791" s="65"/>
      <c r="R791" s="65"/>
      <c r="S791" s="65"/>
    </row>
    <row r="792" spans="1:19" s="20" customFormat="1" x14ac:dyDescent="0.55000000000000004">
      <c r="A792" s="19"/>
      <c r="E792" s="19"/>
      <c r="H792" s="65"/>
      <c r="I792" s="65"/>
      <c r="J792" s="65"/>
      <c r="K792" s="65"/>
      <c r="L792" s="65"/>
      <c r="M792" s="65"/>
      <c r="N792" s="65"/>
      <c r="O792" s="65"/>
      <c r="P792" s="65"/>
      <c r="Q792" s="65"/>
      <c r="R792" s="65"/>
      <c r="S792" s="65"/>
    </row>
    <row r="793" spans="1:19" s="20" customFormat="1" x14ac:dyDescent="0.55000000000000004">
      <c r="A793" s="19"/>
      <c r="E793" s="19"/>
      <c r="H793" s="65"/>
      <c r="I793" s="65"/>
      <c r="J793" s="65"/>
      <c r="K793" s="65"/>
      <c r="L793" s="65"/>
      <c r="M793" s="65"/>
      <c r="N793" s="65"/>
      <c r="O793" s="65"/>
      <c r="P793" s="65"/>
      <c r="Q793" s="65"/>
      <c r="R793" s="65"/>
      <c r="S793" s="65"/>
    </row>
    <row r="794" spans="1:19" s="20" customFormat="1" x14ac:dyDescent="0.55000000000000004">
      <c r="A794" s="19"/>
      <c r="E794" s="19"/>
      <c r="H794" s="65"/>
      <c r="I794" s="65"/>
      <c r="J794" s="65"/>
      <c r="K794" s="65"/>
      <c r="L794" s="65"/>
      <c r="M794" s="65"/>
      <c r="N794" s="65"/>
      <c r="O794" s="65"/>
      <c r="P794" s="65"/>
      <c r="Q794" s="65"/>
      <c r="R794" s="65"/>
      <c r="S794" s="65"/>
    </row>
    <row r="795" spans="1:19" s="20" customFormat="1" x14ac:dyDescent="0.55000000000000004">
      <c r="A795" s="19"/>
      <c r="E795" s="19"/>
      <c r="H795" s="65"/>
      <c r="I795" s="65"/>
      <c r="J795" s="65"/>
      <c r="K795" s="65"/>
      <c r="L795" s="65"/>
      <c r="M795" s="65"/>
      <c r="N795" s="65"/>
      <c r="O795" s="65"/>
      <c r="P795" s="65"/>
      <c r="Q795" s="65"/>
      <c r="R795" s="65"/>
      <c r="S795" s="65"/>
    </row>
    <row r="796" spans="1:19" s="20" customFormat="1" x14ac:dyDescent="0.55000000000000004">
      <c r="A796" s="19"/>
      <c r="E796" s="19"/>
      <c r="H796" s="65"/>
      <c r="I796" s="65"/>
      <c r="J796" s="65"/>
      <c r="K796" s="65"/>
      <c r="L796" s="65"/>
      <c r="M796" s="65"/>
      <c r="N796" s="65"/>
      <c r="O796" s="65"/>
      <c r="P796" s="65"/>
      <c r="Q796" s="65"/>
      <c r="R796" s="65"/>
      <c r="S796" s="65"/>
    </row>
    <row r="797" spans="1:19" s="20" customFormat="1" x14ac:dyDescent="0.55000000000000004">
      <c r="A797" s="19"/>
      <c r="E797" s="19"/>
      <c r="H797" s="65"/>
      <c r="I797" s="65"/>
      <c r="J797" s="65"/>
      <c r="K797" s="65"/>
      <c r="L797" s="65"/>
      <c r="M797" s="65"/>
      <c r="N797" s="65"/>
      <c r="O797" s="65"/>
      <c r="P797" s="65"/>
      <c r="Q797" s="65"/>
      <c r="R797" s="65"/>
      <c r="S797" s="65"/>
    </row>
    <row r="798" spans="1:19" s="20" customFormat="1" x14ac:dyDescent="0.55000000000000004">
      <c r="A798" s="19"/>
      <c r="E798" s="19"/>
      <c r="H798" s="65"/>
      <c r="I798" s="65"/>
      <c r="J798" s="65"/>
      <c r="K798" s="65"/>
      <c r="L798" s="65"/>
      <c r="M798" s="65"/>
      <c r="N798" s="65"/>
      <c r="O798" s="65"/>
      <c r="P798" s="65"/>
      <c r="Q798" s="65"/>
      <c r="R798" s="65"/>
      <c r="S798" s="65"/>
    </row>
    <row r="799" spans="1:19" s="20" customFormat="1" x14ac:dyDescent="0.55000000000000004">
      <c r="A799" s="19"/>
      <c r="E799" s="19"/>
      <c r="H799" s="65"/>
      <c r="I799" s="65"/>
      <c r="J799" s="65"/>
      <c r="K799" s="65"/>
      <c r="L799" s="65"/>
      <c r="M799" s="65"/>
      <c r="N799" s="65"/>
      <c r="O799" s="65"/>
      <c r="P799" s="65"/>
      <c r="Q799" s="65"/>
      <c r="R799" s="65"/>
      <c r="S799" s="65"/>
    </row>
    <row r="800" spans="1:19" s="20" customFormat="1" x14ac:dyDescent="0.55000000000000004">
      <c r="A800" s="19"/>
      <c r="E800" s="19"/>
      <c r="H800" s="65"/>
      <c r="I800" s="65"/>
      <c r="J800" s="65"/>
      <c r="K800" s="65"/>
      <c r="L800" s="65"/>
      <c r="M800" s="65"/>
      <c r="N800" s="65"/>
      <c r="O800" s="65"/>
      <c r="P800" s="65"/>
      <c r="Q800" s="65"/>
      <c r="R800" s="65"/>
      <c r="S800" s="65"/>
    </row>
    <row r="801" spans="1:19" s="20" customFormat="1" x14ac:dyDescent="0.55000000000000004">
      <c r="A801" s="19"/>
      <c r="E801" s="19"/>
      <c r="H801" s="65"/>
      <c r="I801" s="65"/>
      <c r="J801" s="65"/>
      <c r="K801" s="65"/>
      <c r="L801" s="65"/>
      <c r="M801" s="65"/>
      <c r="N801" s="65"/>
      <c r="O801" s="65"/>
      <c r="P801" s="65"/>
      <c r="Q801" s="65"/>
      <c r="R801" s="65"/>
      <c r="S801" s="65"/>
    </row>
    <row r="802" spans="1:19" s="20" customFormat="1" x14ac:dyDescent="0.55000000000000004">
      <c r="A802" s="19"/>
      <c r="E802" s="19"/>
      <c r="H802" s="65"/>
      <c r="I802" s="65"/>
      <c r="J802" s="65"/>
      <c r="K802" s="65"/>
      <c r="L802" s="65"/>
      <c r="M802" s="65"/>
      <c r="N802" s="65"/>
      <c r="O802" s="65"/>
      <c r="P802" s="65"/>
      <c r="Q802" s="65"/>
      <c r="R802" s="65"/>
      <c r="S802" s="65"/>
    </row>
    <row r="803" spans="1:19" s="20" customFormat="1" x14ac:dyDescent="0.55000000000000004">
      <c r="A803" s="19"/>
      <c r="E803" s="19"/>
      <c r="H803" s="65"/>
      <c r="I803" s="65"/>
      <c r="J803" s="65"/>
      <c r="K803" s="65"/>
      <c r="L803" s="65"/>
      <c r="M803" s="65"/>
      <c r="N803" s="65"/>
      <c r="O803" s="65"/>
      <c r="P803" s="65"/>
      <c r="Q803" s="65"/>
      <c r="R803" s="65"/>
      <c r="S803" s="65"/>
    </row>
    <row r="804" spans="1:19" s="20" customFormat="1" x14ac:dyDescent="0.55000000000000004">
      <c r="A804" s="19"/>
      <c r="E804" s="19"/>
      <c r="H804" s="65"/>
      <c r="I804" s="65"/>
      <c r="J804" s="65"/>
      <c r="K804" s="65"/>
      <c r="L804" s="65"/>
      <c r="M804" s="65"/>
      <c r="N804" s="65"/>
      <c r="O804" s="65"/>
      <c r="P804" s="65"/>
      <c r="Q804" s="65"/>
      <c r="R804" s="65"/>
      <c r="S804" s="65"/>
    </row>
    <row r="805" spans="1:19" s="20" customFormat="1" x14ac:dyDescent="0.55000000000000004">
      <c r="A805" s="19"/>
      <c r="E805" s="19"/>
      <c r="H805" s="65"/>
      <c r="I805" s="65"/>
      <c r="J805" s="65"/>
      <c r="K805" s="65"/>
      <c r="L805" s="65"/>
      <c r="M805" s="65"/>
      <c r="N805" s="65"/>
      <c r="O805" s="65"/>
      <c r="P805" s="65"/>
      <c r="Q805" s="65"/>
      <c r="R805" s="65"/>
      <c r="S805" s="65"/>
    </row>
    <row r="806" spans="1:19" s="20" customFormat="1" x14ac:dyDescent="0.55000000000000004">
      <c r="A806" s="19"/>
      <c r="E806" s="19"/>
      <c r="H806" s="65"/>
      <c r="I806" s="65"/>
      <c r="J806" s="65"/>
      <c r="K806" s="65"/>
      <c r="L806" s="65"/>
      <c r="M806" s="65"/>
      <c r="N806" s="65"/>
      <c r="O806" s="65"/>
      <c r="P806" s="65"/>
      <c r="Q806" s="65"/>
      <c r="R806" s="65"/>
      <c r="S806" s="65"/>
    </row>
    <row r="807" spans="1:19" s="20" customFormat="1" x14ac:dyDescent="0.55000000000000004">
      <c r="A807" s="19"/>
      <c r="E807" s="19"/>
      <c r="H807" s="65"/>
      <c r="I807" s="65"/>
      <c r="J807" s="65"/>
      <c r="K807" s="65"/>
      <c r="L807" s="65"/>
      <c r="M807" s="65"/>
      <c r="N807" s="65"/>
      <c r="O807" s="65"/>
      <c r="P807" s="65"/>
      <c r="Q807" s="65"/>
      <c r="R807" s="65"/>
      <c r="S807" s="65"/>
    </row>
    <row r="808" spans="1:19" s="20" customFormat="1" x14ac:dyDescent="0.55000000000000004">
      <c r="A808" s="19"/>
      <c r="E808" s="19"/>
      <c r="H808" s="65"/>
      <c r="I808" s="65"/>
      <c r="J808" s="65"/>
      <c r="K808" s="65"/>
      <c r="L808" s="65"/>
      <c r="M808" s="65"/>
      <c r="N808" s="65"/>
      <c r="O808" s="65"/>
      <c r="P808" s="65"/>
      <c r="Q808" s="65"/>
      <c r="R808" s="65"/>
      <c r="S808" s="65"/>
    </row>
    <row r="809" spans="1:19" s="20" customFormat="1" x14ac:dyDescent="0.55000000000000004">
      <c r="A809" s="19"/>
      <c r="E809" s="19"/>
      <c r="H809" s="65"/>
      <c r="I809" s="65"/>
      <c r="J809" s="65"/>
      <c r="K809" s="65"/>
      <c r="L809" s="65"/>
      <c r="M809" s="65"/>
      <c r="N809" s="65"/>
      <c r="O809" s="65"/>
      <c r="P809" s="65"/>
      <c r="Q809" s="65"/>
      <c r="R809" s="65"/>
      <c r="S809" s="65"/>
    </row>
    <row r="810" spans="1:19" s="20" customFormat="1" x14ac:dyDescent="0.55000000000000004">
      <c r="A810" s="19"/>
      <c r="E810" s="19"/>
      <c r="H810" s="65"/>
      <c r="I810" s="65"/>
      <c r="J810" s="65"/>
      <c r="K810" s="65"/>
      <c r="L810" s="65"/>
      <c r="M810" s="65"/>
      <c r="N810" s="65"/>
      <c r="O810" s="65"/>
      <c r="P810" s="65"/>
      <c r="Q810" s="65"/>
      <c r="R810" s="65"/>
      <c r="S810" s="65"/>
    </row>
    <row r="811" spans="1:19" s="20" customFormat="1" x14ac:dyDescent="0.55000000000000004">
      <c r="A811" s="19"/>
      <c r="E811" s="19"/>
      <c r="H811" s="65"/>
      <c r="I811" s="65"/>
      <c r="J811" s="65"/>
      <c r="K811" s="65"/>
      <c r="L811" s="65"/>
      <c r="M811" s="65"/>
      <c r="N811" s="65"/>
      <c r="O811" s="65"/>
      <c r="P811" s="65"/>
      <c r="Q811" s="65"/>
      <c r="R811" s="65"/>
      <c r="S811" s="65"/>
    </row>
    <row r="812" spans="1:19" s="20" customFormat="1" x14ac:dyDescent="0.55000000000000004">
      <c r="A812" s="19"/>
      <c r="E812" s="19"/>
      <c r="H812" s="65"/>
      <c r="I812" s="65"/>
      <c r="J812" s="65"/>
      <c r="K812" s="65"/>
      <c r="L812" s="65"/>
      <c r="M812" s="65"/>
      <c r="N812" s="65"/>
      <c r="O812" s="65"/>
      <c r="P812" s="65"/>
      <c r="Q812" s="65"/>
      <c r="R812" s="65"/>
      <c r="S812" s="65"/>
    </row>
    <row r="813" spans="1:19" s="20" customFormat="1" x14ac:dyDescent="0.55000000000000004">
      <c r="A813" s="19"/>
      <c r="E813" s="19"/>
      <c r="H813" s="65"/>
      <c r="I813" s="65"/>
      <c r="J813" s="65"/>
      <c r="K813" s="65"/>
      <c r="L813" s="65"/>
      <c r="M813" s="65"/>
      <c r="N813" s="65"/>
      <c r="O813" s="65"/>
      <c r="P813" s="65"/>
      <c r="Q813" s="65"/>
      <c r="R813" s="65"/>
      <c r="S813" s="65"/>
    </row>
    <row r="814" spans="1:19" s="20" customFormat="1" x14ac:dyDescent="0.55000000000000004">
      <c r="A814" s="19"/>
      <c r="E814" s="19"/>
      <c r="H814" s="65"/>
      <c r="I814" s="65"/>
      <c r="J814" s="65"/>
      <c r="K814" s="65"/>
      <c r="L814" s="65"/>
      <c r="M814" s="65"/>
      <c r="N814" s="65"/>
      <c r="O814" s="65"/>
      <c r="P814" s="65"/>
      <c r="Q814" s="65"/>
      <c r="R814" s="65"/>
      <c r="S814" s="65"/>
    </row>
    <row r="815" spans="1:19" s="20" customFormat="1" x14ac:dyDescent="0.55000000000000004">
      <c r="A815" s="19"/>
      <c r="E815" s="19"/>
      <c r="H815" s="65"/>
      <c r="I815" s="65"/>
      <c r="J815" s="65"/>
      <c r="K815" s="65"/>
      <c r="L815" s="65"/>
      <c r="M815" s="65"/>
      <c r="N815" s="65"/>
      <c r="O815" s="65"/>
      <c r="P815" s="65"/>
      <c r="Q815" s="65"/>
      <c r="R815" s="65"/>
      <c r="S815" s="65"/>
    </row>
    <row r="816" spans="1:19" s="20" customFormat="1" x14ac:dyDescent="0.55000000000000004">
      <c r="A816" s="19"/>
      <c r="E816" s="19"/>
      <c r="H816" s="65"/>
      <c r="I816" s="65"/>
      <c r="J816" s="65"/>
      <c r="K816" s="65"/>
      <c r="L816" s="65"/>
      <c r="M816" s="65"/>
      <c r="N816" s="65"/>
      <c r="O816" s="65"/>
      <c r="P816" s="65"/>
      <c r="Q816" s="65"/>
      <c r="R816" s="65"/>
      <c r="S816" s="65"/>
    </row>
    <row r="817" spans="1:19" s="20" customFormat="1" x14ac:dyDescent="0.55000000000000004">
      <c r="A817" s="19"/>
      <c r="E817" s="19"/>
      <c r="H817" s="65"/>
      <c r="I817" s="65"/>
      <c r="J817" s="65"/>
      <c r="K817" s="65"/>
      <c r="L817" s="65"/>
      <c r="M817" s="65"/>
      <c r="N817" s="65"/>
      <c r="O817" s="65"/>
      <c r="P817" s="65"/>
      <c r="Q817" s="65"/>
      <c r="R817" s="65"/>
      <c r="S817" s="65"/>
    </row>
    <row r="818" spans="1:19" s="20" customFormat="1" x14ac:dyDescent="0.55000000000000004">
      <c r="A818" s="19"/>
      <c r="E818" s="19"/>
      <c r="H818" s="65"/>
      <c r="I818" s="65"/>
      <c r="J818" s="65"/>
      <c r="K818" s="65"/>
      <c r="L818" s="65"/>
      <c r="M818" s="65"/>
      <c r="N818" s="65"/>
      <c r="O818" s="65"/>
      <c r="P818" s="65"/>
      <c r="Q818" s="65"/>
      <c r="R818" s="65"/>
      <c r="S818" s="65"/>
    </row>
    <row r="819" spans="1:19" s="20" customFormat="1" x14ac:dyDescent="0.55000000000000004">
      <c r="A819" s="19"/>
      <c r="E819" s="19"/>
      <c r="H819" s="65"/>
      <c r="I819" s="65"/>
      <c r="J819" s="65"/>
      <c r="K819" s="65"/>
      <c r="L819" s="65"/>
      <c r="M819" s="65"/>
      <c r="N819" s="65"/>
      <c r="O819" s="65"/>
      <c r="P819" s="65"/>
      <c r="Q819" s="65"/>
      <c r="R819" s="65"/>
      <c r="S819" s="65"/>
    </row>
    <row r="820" spans="1:19" s="20" customFormat="1" x14ac:dyDescent="0.55000000000000004">
      <c r="A820" s="19"/>
      <c r="E820" s="19"/>
      <c r="H820" s="65"/>
      <c r="I820" s="65"/>
      <c r="J820" s="65"/>
      <c r="K820" s="65"/>
      <c r="L820" s="65"/>
      <c r="M820" s="65"/>
      <c r="N820" s="65"/>
      <c r="O820" s="65"/>
      <c r="P820" s="65"/>
      <c r="Q820" s="65"/>
      <c r="R820" s="65"/>
      <c r="S820" s="65"/>
    </row>
    <row r="821" spans="1:19" s="20" customFormat="1" x14ac:dyDescent="0.55000000000000004">
      <c r="A821" s="19"/>
      <c r="E821" s="19"/>
      <c r="H821" s="65"/>
      <c r="I821" s="65"/>
      <c r="J821" s="65"/>
      <c r="K821" s="65"/>
      <c r="L821" s="65"/>
      <c r="M821" s="65"/>
      <c r="N821" s="65"/>
      <c r="O821" s="65"/>
      <c r="P821" s="65"/>
      <c r="Q821" s="65"/>
      <c r="R821" s="65"/>
      <c r="S821" s="65"/>
    </row>
    <row r="822" spans="1:19" s="20" customFormat="1" x14ac:dyDescent="0.55000000000000004">
      <c r="A822" s="19"/>
      <c r="E822" s="19"/>
      <c r="H822" s="65"/>
      <c r="I822" s="65"/>
      <c r="J822" s="65"/>
      <c r="K822" s="65"/>
      <c r="L822" s="65"/>
      <c r="M822" s="65"/>
      <c r="N822" s="65"/>
      <c r="O822" s="65"/>
      <c r="P822" s="65"/>
      <c r="Q822" s="65"/>
      <c r="R822" s="65"/>
      <c r="S822" s="65"/>
    </row>
    <row r="823" spans="1:19" s="20" customFormat="1" x14ac:dyDescent="0.55000000000000004">
      <c r="A823" s="19"/>
      <c r="E823" s="19"/>
      <c r="H823" s="65"/>
      <c r="I823" s="65"/>
      <c r="J823" s="65"/>
      <c r="K823" s="65"/>
      <c r="L823" s="65"/>
      <c r="M823" s="65"/>
      <c r="N823" s="65"/>
      <c r="O823" s="65"/>
      <c r="P823" s="65"/>
      <c r="Q823" s="65"/>
      <c r="R823" s="65"/>
      <c r="S823" s="65"/>
    </row>
    <row r="824" spans="1:19" s="20" customFormat="1" x14ac:dyDescent="0.55000000000000004">
      <c r="A824" s="19"/>
      <c r="E824" s="19"/>
      <c r="H824" s="65"/>
      <c r="I824" s="65"/>
      <c r="J824" s="65"/>
      <c r="K824" s="65"/>
      <c r="L824" s="65"/>
      <c r="M824" s="65"/>
      <c r="N824" s="65"/>
      <c r="O824" s="65"/>
      <c r="P824" s="65"/>
      <c r="Q824" s="65"/>
      <c r="R824" s="65"/>
      <c r="S824" s="65"/>
    </row>
    <row r="825" spans="1:19" s="20" customFormat="1" x14ac:dyDescent="0.55000000000000004">
      <c r="A825" s="19"/>
      <c r="E825" s="19"/>
      <c r="H825" s="65"/>
      <c r="I825" s="65"/>
      <c r="J825" s="65"/>
      <c r="K825" s="65"/>
      <c r="L825" s="65"/>
      <c r="M825" s="65"/>
      <c r="N825" s="65"/>
      <c r="O825" s="65"/>
      <c r="P825" s="65"/>
      <c r="Q825" s="65"/>
      <c r="R825" s="65"/>
      <c r="S825" s="65"/>
    </row>
    <row r="826" spans="1:19" s="20" customFormat="1" x14ac:dyDescent="0.55000000000000004">
      <c r="A826" s="19"/>
      <c r="E826" s="19"/>
      <c r="H826" s="65"/>
      <c r="I826" s="65"/>
      <c r="J826" s="65"/>
      <c r="K826" s="65"/>
      <c r="L826" s="65"/>
      <c r="M826" s="65"/>
      <c r="N826" s="65"/>
      <c r="O826" s="65"/>
      <c r="P826" s="65"/>
      <c r="Q826" s="65"/>
      <c r="R826" s="65"/>
      <c r="S826" s="65"/>
    </row>
    <row r="827" spans="1:19" s="20" customFormat="1" x14ac:dyDescent="0.55000000000000004">
      <c r="A827" s="19"/>
      <c r="E827" s="19"/>
      <c r="H827" s="65"/>
      <c r="I827" s="65"/>
      <c r="J827" s="65"/>
      <c r="K827" s="65"/>
      <c r="L827" s="65"/>
      <c r="M827" s="65"/>
      <c r="N827" s="65"/>
      <c r="O827" s="65"/>
      <c r="P827" s="65"/>
      <c r="Q827" s="65"/>
      <c r="R827" s="65"/>
      <c r="S827" s="65"/>
    </row>
    <row r="828" spans="1:19" s="20" customFormat="1" x14ac:dyDescent="0.55000000000000004">
      <c r="A828" s="19"/>
      <c r="E828" s="19"/>
      <c r="H828" s="65"/>
      <c r="I828" s="65"/>
      <c r="J828" s="65"/>
      <c r="K828" s="65"/>
      <c r="L828" s="65"/>
      <c r="M828" s="65"/>
      <c r="N828" s="65"/>
      <c r="O828" s="65"/>
      <c r="P828" s="65"/>
      <c r="Q828" s="65"/>
      <c r="R828" s="65"/>
      <c r="S828" s="65"/>
    </row>
    <row r="829" spans="1:19" s="20" customFormat="1" x14ac:dyDescent="0.55000000000000004">
      <c r="A829" s="19"/>
      <c r="E829" s="19"/>
      <c r="H829" s="65"/>
      <c r="I829" s="65"/>
      <c r="J829" s="65"/>
      <c r="K829" s="65"/>
      <c r="L829" s="65"/>
      <c r="M829" s="65"/>
      <c r="N829" s="65"/>
      <c r="O829" s="65"/>
      <c r="P829" s="65"/>
      <c r="Q829" s="65"/>
      <c r="R829" s="65"/>
      <c r="S829" s="65"/>
    </row>
    <row r="830" spans="1:19" s="20" customFormat="1" x14ac:dyDescent="0.55000000000000004">
      <c r="A830" s="19"/>
      <c r="E830" s="19"/>
      <c r="H830" s="65"/>
      <c r="I830" s="65"/>
      <c r="J830" s="65"/>
      <c r="K830" s="65"/>
      <c r="L830" s="65"/>
      <c r="M830" s="65"/>
      <c r="N830" s="65"/>
      <c r="O830" s="65"/>
      <c r="P830" s="65"/>
      <c r="Q830" s="65"/>
      <c r="R830" s="65"/>
      <c r="S830" s="65"/>
    </row>
    <row r="831" spans="1:19" s="20" customFormat="1" x14ac:dyDescent="0.55000000000000004">
      <c r="A831" s="19"/>
      <c r="E831" s="19"/>
      <c r="H831" s="65"/>
      <c r="I831" s="65"/>
      <c r="J831" s="65"/>
      <c r="K831" s="65"/>
      <c r="L831" s="65"/>
      <c r="M831" s="65"/>
      <c r="N831" s="65"/>
      <c r="O831" s="65"/>
      <c r="P831" s="65"/>
      <c r="Q831" s="65"/>
      <c r="R831" s="65"/>
      <c r="S831" s="65"/>
    </row>
    <row r="832" spans="1:19" s="20" customFormat="1" x14ac:dyDescent="0.55000000000000004">
      <c r="A832" s="19"/>
      <c r="E832" s="19"/>
      <c r="H832" s="65"/>
      <c r="I832" s="65"/>
      <c r="J832" s="65"/>
      <c r="K832" s="65"/>
      <c r="L832" s="65"/>
      <c r="M832" s="65"/>
      <c r="N832" s="65"/>
      <c r="O832" s="65"/>
      <c r="P832" s="65"/>
      <c r="Q832" s="65"/>
      <c r="R832" s="65"/>
      <c r="S832" s="65"/>
    </row>
    <row r="833" spans="1:19" s="20" customFormat="1" x14ac:dyDescent="0.55000000000000004">
      <c r="A833" s="19"/>
      <c r="E833" s="19"/>
      <c r="H833" s="65"/>
      <c r="I833" s="65"/>
      <c r="J833" s="65"/>
      <c r="K833" s="65"/>
      <c r="L833" s="65"/>
      <c r="M833" s="65"/>
      <c r="N833" s="65"/>
      <c r="O833" s="65"/>
      <c r="P833" s="65"/>
      <c r="Q833" s="65"/>
      <c r="R833" s="65"/>
      <c r="S833" s="65"/>
    </row>
    <row r="834" spans="1:19" s="20" customFormat="1" x14ac:dyDescent="0.55000000000000004">
      <c r="A834" s="19"/>
      <c r="E834" s="19"/>
      <c r="H834" s="65"/>
      <c r="I834" s="65"/>
      <c r="J834" s="65"/>
      <c r="K834" s="65"/>
      <c r="L834" s="65"/>
      <c r="M834" s="65"/>
      <c r="N834" s="65"/>
      <c r="O834" s="65"/>
      <c r="P834" s="65"/>
      <c r="Q834" s="65"/>
      <c r="R834" s="65"/>
      <c r="S834" s="65"/>
    </row>
    <row r="835" spans="1:19" s="20" customFormat="1" x14ac:dyDescent="0.55000000000000004">
      <c r="A835" s="19"/>
      <c r="E835" s="19"/>
      <c r="H835" s="65"/>
      <c r="I835" s="65"/>
      <c r="J835" s="65"/>
      <c r="K835" s="65"/>
      <c r="L835" s="65"/>
      <c r="M835" s="65"/>
      <c r="N835" s="65"/>
      <c r="O835" s="65"/>
      <c r="P835" s="65"/>
      <c r="Q835" s="65"/>
      <c r="R835" s="65"/>
      <c r="S835" s="65"/>
    </row>
    <row r="836" spans="1:19" s="20" customFormat="1" x14ac:dyDescent="0.55000000000000004">
      <c r="A836" s="19"/>
      <c r="E836" s="19"/>
      <c r="H836" s="65"/>
      <c r="I836" s="65"/>
      <c r="J836" s="65"/>
      <c r="K836" s="65"/>
      <c r="L836" s="65"/>
      <c r="M836" s="65"/>
      <c r="N836" s="65"/>
      <c r="O836" s="65"/>
      <c r="P836" s="65"/>
      <c r="Q836" s="65"/>
      <c r="R836" s="65"/>
      <c r="S836" s="65"/>
    </row>
    <row r="837" spans="1:19" s="20" customFormat="1" x14ac:dyDescent="0.55000000000000004">
      <c r="A837" s="19"/>
      <c r="E837" s="19"/>
      <c r="H837" s="65"/>
      <c r="I837" s="65"/>
      <c r="J837" s="65"/>
      <c r="K837" s="65"/>
      <c r="L837" s="65"/>
      <c r="M837" s="65"/>
      <c r="N837" s="65"/>
      <c r="O837" s="65"/>
      <c r="P837" s="65"/>
      <c r="Q837" s="65"/>
      <c r="R837" s="65"/>
      <c r="S837" s="65"/>
    </row>
    <row r="838" spans="1:19" s="20" customFormat="1" x14ac:dyDescent="0.55000000000000004">
      <c r="A838" s="19"/>
      <c r="E838" s="19"/>
      <c r="H838" s="65"/>
      <c r="I838" s="65"/>
      <c r="J838" s="65"/>
      <c r="K838" s="65"/>
      <c r="L838" s="65"/>
      <c r="M838" s="65"/>
      <c r="N838" s="65"/>
      <c r="O838" s="65"/>
      <c r="P838" s="65"/>
      <c r="Q838" s="65"/>
      <c r="R838" s="65"/>
      <c r="S838" s="65"/>
    </row>
    <row r="839" spans="1:19" s="20" customFormat="1" x14ac:dyDescent="0.55000000000000004">
      <c r="A839" s="19"/>
      <c r="E839" s="19"/>
      <c r="H839" s="65"/>
      <c r="I839" s="65"/>
      <c r="J839" s="65"/>
      <c r="K839" s="65"/>
      <c r="L839" s="65"/>
      <c r="M839" s="65"/>
      <c r="N839" s="65"/>
      <c r="O839" s="65"/>
      <c r="P839" s="65"/>
      <c r="Q839" s="65"/>
      <c r="R839" s="65"/>
      <c r="S839" s="65"/>
    </row>
    <row r="840" spans="1:19" s="20" customFormat="1" x14ac:dyDescent="0.55000000000000004">
      <c r="A840" s="19"/>
      <c r="E840" s="19"/>
      <c r="H840" s="65"/>
      <c r="I840" s="65"/>
      <c r="J840" s="65"/>
      <c r="K840" s="65"/>
      <c r="L840" s="65"/>
      <c r="M840" s="65"/>
      <c r="N840" s="65"/>
      <c r="O840" s="65"/>
      <c r="P840" s="65"/>
      <c r="Q840" s="65"/>
      <c r="R840" s="65"/>
      <c r="S840" s="65"/>
    </row>
    <row r="841" spans="1:19" s="20" customFormat="1" x14ac:dyDescent="0.55000000000000004">
      <c r="A841" s="19"/>
      <c r="E841" s="19"/>
      <c r="H841" s="65"/>
      <c r="I841" s="65"/>
      <c r="J841" s="65"/>
      <c r="K841" s="65"/>
      <c r="L841" s="65"/>
      <c r="M841" s="65"/>
      <c r="N841" s="65"/>
      <c r="O841" s="65"/>
      <c r="P841" s="65"/>
      <c r="Q841" s="65"/>
      <c r="R841" s="65"/>
      <c r="S841" s="65"/>
    </row>
    <row r="842" spans="1:19" s="20" customFormat="1" x14ac:dyDescent="0.55000000000000004">
      <c r="A842" s="19"/>
      <c r="E842" s="19"/>
      <c r="H842" s="65"/>
      <c r="I842" s="65"/>
      <c r="J842" s="65"/>
      <c r="K842" s="65"/>
      <c r="L842" s="65"/>
      <c r="M842" s="65"/>
      <c r="N842" s="65"/>
      <c r="O842" s="65"/>
      <c r="P842" s="65"/>
      <c r="Q842" s="65"/>
      <c r="R842" s="65"/>
      <c r="S842" s="65"/>
    </row>
    <row r="843" spans="1:19" s="20" customFormat="1" x14ac:dyDescent="0.55000000000000004">
      <c r="A843" s="19"/>
      <c r="E843" s="19"/>
      <c r="H843" s="65"/>
      <c r="I843" s="65"/>
      <c r="J843" s="65"/>
      <c r="K843" s="65"/>
      <c r="L843" s="65"/>
      <c r="M843" s="65"/>
      <c r="N843" s="65"/>
      <c r="O843" s="65"/>
      <c r="P843" s="65"/>
      <c r="Q843" s="65"/>
      <c r="R843" s="65"/>
      <c r="S843" s="65"/>
    </row>
    <row r="844" spans="1:19" s="20" customFormat="1" x14ac:dyDescent="0.55000000000000004">
      <c r="A844" s="19"/>
      <c r="E844" s="19"/>
      <c r="H844" s="65"/>
      <c r="I844" s="65"/>
      <c r="J844" s="65"/>
      <c r="K844" s="65"/>
      <c r="L844" s="65"/>
      <c r="M844" s="65"/>
      <c r="N844" s="65"/>
      <c r="O844" s="65"/>
      <c r="P844" s="65"/>
      <c r="Q844" s="65"/>
      <c r="R844" s="65"/>
      <c r="S844" s="65"/>
    </row>
    <row r="845" spans="1:19" s="20" customFormat="1" x14ac:dyDescent="0.55000000000000004">
      <c r="A845" s="19"/>
      <c r="E845" s="19"/>
      <c r="H845" s="65"/>
      <c r="I845" s="65"/>
      <c r="J845" s="65"/>
      <c r="K845" s="65"/>
      <c r="L845" s="65"/>
      <c r="M845" s="65"/>
      <c r="N845" s="65"/>
      <c r="O845" s="65"/>
      <c r="P845" s="65"/>
      <c r="Q845" s="65"/>
      <c r="R845" s="65"/>
      <c r="S845" s="65"/>
    </row>
    <row r="846" spans="1:19" s="20" customFormat="1" x14ac:dyDescent="0.55000000000000004">
      <c r="A846" s="19"/>
      <c r="E846" s="19"/>
      <c r="H846" s="65"/>
      <c r="I846" s="65"/>
      <c r="J846" s="65"/>
      <c r="K846" s="65"/>
      <c r="L846" s="65"/>
      <c r="M846" s="65"/>
      <c r="N846" s="65"/>
      <c r="O846" s="65"/>
      <c r="P846" s="65"/>
      <c r="Q846" s="65"/>
      <c r="R846" s="65"/>
      <c r="S846" s="65"/>
    </row>
    <row r="847" spans="1:19" s="20" customFormat="1" x14ac:dyDescent="0.55000000000000004">
      <c r="A847" s="19"/>
      <c r="E847" s="19"/>
      <c r="H847" s="65"/>
      <c r="I847" s="65"/>
      <c r="J847" s="65"/>
      <c r="K847" s="65"/>
      <c r="L847" s="65"/>
      <c r="M847" s="65"/>
      <c r="N847" s="65"/>
      <c r="O847" s="65"/>
      <c r="P847" s="65"/>
      <c r="Q847" s="65"/>
      <c r="R847" s="65"/>
      <c r="S847" s="65"/>
    </row>
    <row r="848" spans="1:19" s="20" customFormat="1" x14ac:dyDescent="0.55000000000000004">
      <c r="A848" s="19"/>
      <c r="E848" s="19"/>
      <c r="H848" s="65"/>
      <c r="I848" s="65"/>
      <c r="J848" s="65"/>
      <c r="K848" s="65"/>
      <c r="L848" s="65"/>
      <c r="M848" s="65"/>
      <c r="N848" s="65"/>
      <c r="O848" s="65"/>
      <c r="P848" s="65"/>
      <c r="Q848" s="65"/>
      <c r="R848" s="65"/>
      <c r="S848" s="65"/>
    </row>
    <row r="849" spans="1:19" s="20" customFormat="1" x14ac:dyDescent="0.55000000000000004">
      <c r="A849" s="19"/>
      <c r="E849" s="19"/>
      <c r="H849" s="65"/>
      <c r="I849" s="65"/>
      <c r="J849" s="65"/>
      <c r="K849" s="65"/>
      <c r="L849" s="65"/>
      <c r="M849" s="65"/>
      <c r="N849" s="65"/>
      <c r="O849" s="65"/>
      <c r="P849" s="65"/>
      <c r="Q849" s="65"/>
      <c r="R849" s="65"/>
      <c r="S849" s="65"/>
    </row>
    <row r="850" spans="1:19" s="20" customFormat="1" x14ac:dyDescent="0.55000000000000004">
      <c r="A850" s="19"/>
      <c r="E850" s="19"/>
      <c r="H850" s="65"/>
      <c r="I850" s="65"/>
      <c r="J850" s="65"/>
      <c r="K850" s="65"/>
      <c r="L850" s="65"/>
      <c r="M850" s="65"/>
      <c r="N850" s="65"/>
      <c r="O850" s="65"/>
      <c r="P850" s="65"/>
      <c r="Q850" s="65"/>
      <c r="R850" s="65"/>
      <c r="S850" s="65"/>
    </row>
    <row r="851" spans="1:19" s="20" customFormat="1" x14ac:dyDescent="0.55000000000000004">
      <c r="A851" s="19"/>
      <c r="E851" s="19"/>
      <c r="H851" s="65"/>
      <c r="I851" s="65"/>
      <c r="J851" s="65"/>
      <c r="K851" s="65"/>
      <c r="L851" s="65"/>
      <c r="M851" s="65"/>
      <c r="N851" s="65"/>
      <c r="O851" s="65"/>
      <c r="P851" s="65"/>
      <c r="Q851" s="65"/>
      <c r="R851" s="65"/>
      <c r="S851" s="65"/>
    </row>
    <row r="852" spans="1:19" s="20" customFormat="1" x14ac:dyDescent="0.55000000000000004">
      <c r="A852" s="19"/>
      <c r="E852" s="19"/>
      <c r="H852" s="65"/>
      <c r="I852" s="65"/>
      <c r="J852" s="65"/>
      <c r="K852" s="65"/>
      <c r="L852" s="65"/>
      <c r="M852" s="65"/>
      <c r="N852" s="65"/>
      <c r="O852" s="65"/>
      <c r="P852" s="65"/>
      <c r="Q852" s="65"/>
      <c r="R852" s="65"/>
      <c r="S852" s="65"/>
    </row>
    <row r="853" spans="1:19" s="20" customFormat="1" x14ac:dyDescent="0.55000000000000004">
      <c r="A853" s="19"/>
      <c r="E853" s="19"/>
      <c r="H853" s="65"/>
      <c r="I853" s="65"/>
      <c r="J853" s="65"/>
      <c r="K853" s="65"/>
      <c r="L853" s="65"/>
      <c r="M853" s="65"/>
      <c r="N853" s="65"/>
      <c r="O853" s="65"/>
      <c r="P853" s="65"/>
      <c r="Q853" s="65"/>
      <c r="R853" s="65"/>
      <c r="S853" s="65"/>
    </row>
    <row r="854" spans="1:19" s="20" customFormat="1" x14ac:dyDescent="0.55000000000000004">
      <c r="A854" s="19"/>
      <c r="E854" s="19"/>
      <c r="H854" s="65"/>
      <c r="I854" s="65"/>
      <c r="J854" s="65"/>
      <c r="K854" s="65"/>
      <c r="L854" s="65"/>
      <c r="M854" s="65"/>
      <c r="N854" s="65"/>
      <c r="O854" s="65"/>
      <c r="P854" s="65"/>
      <c r="Q854" s="65"/>
      <c r="R854" s="65"/>
      <c r="S854" s="65"/>
    </row>
    <row r="855" spans="1:19" s="20" customFormat="1" x14ac:dyDescent="0.55000000000000004">
      <c r="A855" s="19"/>
      <c r="E855" s="19"/>
      <c r="H855" s="65"/>
      <c r="I855" s="65"/>
      <c r="J855" s="65"/>
      <c r="K855" s="65"/>
      <c r="L855" s="65"/>
      <c r="M855" s="65"/>
      <c r="N855" s="65"/>
      <c r="O855" s="65"/>
      <c r="P855" s="65"/>
      <c r="Q855" s="65"/>
      <c r="R855" s="65"/>
      <c r="S855" s="65"/>
    </row>
    <row r="856" spans="1:19" s="20" customFormat="1" x14ac:dyDescent="0.55000000000000004">
      <c r="A856" s="19"/>
      <c r="E856" s="19"/>
      <c r="H856" s="65"/>
      <c r="I856" s="65"/>
      <c r="J856" s="65"/>
      <c r="K856" s="65"/>
      <c r="L856" s="65"/>
      <c r="M856" s="65"/>
      <c r="N856" s="65"/>
      <c r="O856" s="65"/>
      <c r="P856" s="65"/>
      <c r="Q856" s="65"/>
      <c r="R856" s="65"/>
      <c r="S856" s="65"/>
    </row>
    <row r="857" spans="1:19" s="20" customFormat="1" x14ac:dyDescent="0.55000000000000004">
      <c r="A857" s="19"/>
      <c r="E857" s="19"/>
      <c r="H857" s="65"/>
      <c r="I857" s="65"/>
      <c r="J857" s="65"/>
      <c r="K857" s="65"/>
      <c r="L857" s="65"/>
      <c r="M857" s="65"/>
      <c r="N857" s="65"/>
      <c r="O857" s="65"/>
      <c r="P857" s="65"/>
      <c r="Q857" s="65"/>
      <c r="R857" s="65"/>
      <c r="S857" s="65"/>
    </row>
    <row r="858" spans="1:19" s="20" customFormat="1" x14ac:dyDescent="0.55000000000000004">
      <c r="A858" s="19"/>
      <c r="E858" s="19"/>
      <c r="H858" s="65"/>
      <c r="I858" s="65"/>
      <c r="J858" s="65"/>
      <c r="K858" s="65"/>
      <c r="L858" s="65"/>
      <c r="M858" s="65"/>
      <c r="N858" s="65"/>
      <c r="O858" s="65"/>
      <c r="P858" s="65"/>
      <c r="Q858" s="65"/>
      <c r="R858" s="65"/>
      <c r="S858" s="65"/>
    </row>
    <row r="859" spans="1:19" s="20" customFormat="1" x14ac:dyDescent="0.55000000000000004">
      <c r="A859" s="19"/>
      <c r="E859" s="19"/>
      <c r="H859" s="65"/>
      <c r="I859" s="65"/>
      <c r="J859" s="65"/>
      <c r="K859" s="65"/>
      <c r="L859" s="65"/>
      <c r="M859" s="65"/>
      <c r="N859" s="65"/>
      <c r="O859" s="65"/>
      <c r="P859" s="65"/>
      <c r="Q859" s="65"/>
      <c r="R859" s="65"/>
      <c r="S859" s="65"/>
    </row>
    <row r="860" spans="1:19" s="20" customFormat="1" x14ac:dyDescent="0.55000000000000004">
      <c r="A860" s="19"/>
      <c r="E860" s="19"/>
      <c r="H860" s="65"/>
      <c r="I860" s="65"/>
      <c r="J860" s="65"/>
      <c r="K860" s="65"/>
      <c r="L860" s="65"/>
      <c r="M860" s="65"/>
      <c r="N860" s="65"/>
      <c r="O860" s="65"/>
      <c r="P860" s="65"/>
      <c r="Q860" s="65"/>
      <c r="R860" s="65"/>
      <c r="S860" s="65"/>
    </row>
    <row r="861" spans="1:19" s="20" customFormat="1" x14ac:dyDescent="0.55000000000000004">
      <c r="A861" s="19"/>
      <c r="E861" s="19"/>
      <c r="H861" s="65"/>
      <c r="I861" s="65"/>
      <c r="J861" s="65"/>
      <c r="K861" s="65"/>
      <c r="L861" s="65"/>
      <c r="M861" s="65"/>
      <c r="N861" s="65"/>
      <c r="O861" s="65"/>
      <c r="P861" s="65"/>
      <c r="Q861" s="65"/>
      <c r="R861" s="65"/>
      <c r="S861" s="65"/>
    </row>
    <row r="862" spans="1:19" s="20" customFormat="1" x14ac:dyDescent="0.55000000000000004">
      <c r="A862" s="19"/>
      <c r="E862" s="19"/>
      <c r="H862" s="65"/>
      <c r="I862" s="65"/>
      <c r="J862" s="65"/>
      <c r="K862" s="65"/>
      <c r="L862" s="65"/>
      <c r="M862" s="65"/>
      <c r="N862" s="65"/>
      <c r="O862" s="65"/>
      <c r="P862" s="65"/>
      <c r="Q862" s="65"/>
      <c r="R862" s="65"/>
      <c r="S862" s="65"/>
    </row>
    <row r="863" spans="1:19" s="20" customFormat="1" x14ac:dyDescent="0.55000000000000004">
      <c r="A863" s="19"/>
      <c r="E863" s="19"/>
      <c r="H863" s="65"/>
      <c r="I863" s="65"/>
      <c r="J863" s="65"/>
      <c r="K863" s="65"/>
      <c r="L863" s="65"/>
      <c r="M863" s="65"/>
      <c r="N863" s="65"/>
      <c r="O863" s="65"/>
      <c r="P863" s="65"/>
      <c r="Q863" s="65"/>
      <c r="R863" s="65"/>
      <c r="S863" s="65"/>
    </row>
    <row r="864" spans="1:19" s="20" customFormat="1" x14ac:dyDescent="0.55000000000000004">
      <c r="A864" s="19"/>
      <c r="E864" s="19"/>
      <c r="H864" s="65"/>
      <c r="I864" s="65"/>
      <c r="J864" s="65"/>
      <c r="K864" s="65"/>
      <c r="L864" s="65"/>
      <c r="M864" s="65"/>
      <c r="N864" s="65"/>
      <c r="O864" s="65"/>
      <c r="P864" s="65"/>
      <c r="Q864" s="65"/>
      <c r="R864" s="65"/>
      <c r="S864" s="65"/>
    </row>
    <row r="865" spans="1:19" s="20" customFormat="1" x14ac:dyDescent="0.55000000000000004">
      <c r="A865" s="19"/>
      <c r="E865" s="19"/>
      <c r="H865" s="65"/>
      <c r="I865" s="65"/>
      <c r="J865" s="65"/>
      <c r="K865" s="65"/>
      <c r="L865" s="65"/>
      <c r="M865" s="65"/>
      <c r="N865" s="65"/>
      <c r="O865" s="65"/>
      <c r="P865" s="65"/>
      <c r="Q865" s="65"/>
      <c r="R865" s="65"/>
      <c r="S865" s="65"/>
    </row>
    <row r="866" spans="1:19" s="20" customFormat="1" x14ac:dyDescent="0.55000000000000004">
      <c r="A866" s="19"/>
      <c r="E866" s="19"/>
      <c r="H866" s="65"/>
      <c r="I866" s="65"/>
      <c r="J866" s="65"/>
      <c r="K866" s="65"/>
      <c r="L866" s="65"/>
      <c r="M866" s="65"/>
      <c r="N866" s="65"/>
      <c r="O866" s="65"/>
      <c r="P866" s="65"/>
      <c r="Q866" s="65"/>
      <c r="R866" s="65"/>
      <c r="S866" s="65"/>
    </row>
    <row r="867" spans="1:19" s="20" customFormat="1" x14ac:dyDescent="0.55000000000000004">
      <c r="A867" s="19"/>
      <c r="E867" s="19"/>
      <c r="H867" s="65"/>
      <c r="I867" s="65"/>
      <c r="J867" s="65"/>
      <c r="K867" s="65"/>
      <c r="L867" s="65"/>
      <c r="M867" s="65"/>
      <c r="N867" s="65"/>
      <c r="O867" s="65"/>
      <c r="P867" s="65"/>
      <c r="Q867" s="65"/>
      <c r="R867" s="65"/>
      <c r="S867" s="65"/>
    </row>
    <row r="868" spans="1:19" s="20" customFormat="1" x14ac:dyDescent="0.55000000000000004">
      <c r="A868" s="19"/>
      <c r="E868" s="19"/>
      <c r="H868" s="65"/>
      <c r="I868" s="65"/>
      <c r="J868" s="65"/>
      <c r="K868" s="65"/>
      <c r="L868" s="65"/>
      <c r="M868" s="65"/>
      <c r="N868" s="65"/>
      <c r="O868" s="65"/>
      <c r="P868" s="65"/>
      <c r="Q868" s="65"/>
      <c r="R868" s="65"/>
      <c r="S868" s="65"/>
    </row>
    <row r="869" spans="1:19" s="20" customFormat="1" x14ac:dyDescent="0.55000000000000004">
      <c r="A869" s="19"/>
      <c r="E869" s="19"/>
      <c r="H869" s="65"/>
      <c r="I869" s="65"/>
      <c r="J869" s="65"/>
      <c r="K869" s="65"/>
      <c r="L869" s="65"/>
      <c r="M869" s="65"/>
      <c r="N869" s="65"/>
      <c r="O869" s="65"/>
      <c r="P869" s="65"/>
      <c r="Q869" s="65"/>
      <c r="R869" s="65"/>
      <c r="S869" s="65"/>
    </row>
    <row r="870" spans="1:19" s="20" customFormat="1" x14ac:dyDescent="0.55000000000000004">
      <c r="A870" s="19"/>
      <c r="E870" s="19"/>
      <c r="H870" s="65"/>
      <c r="I870" s="65"/>
      <c r="J870" s="65"/>
      <c r="K870" s="65"/>
      <c r="L870" s="65"/>
      <c r="M870" s="65"/>
      <c r="N870" s="65"/>
      <c r="O870" s="65"/>
      <c r="P870" s="65"/>
      <c r="Q870" s="65"/>
      <c r="R870" s="65"/>
      <c r="S870" s="65"/>
    </row>
    <row r="871" spans="1:19" s="20" customFormat="1" x14ac:dyDescent="0.55000000000000004">
      <c r="A871" s="19"/>
      <c r="E871" s="19"/>
      <c r="H871" s="65"/>
      <c r="I871" s="65"/>
      <c r="J871" s="65"/>
      <c r="K871" s="65"/>
      <c r="L871" s="65"/>
      <c r="M871" s="65"/>
      <c r="N871" s="65"/>
      <c r="O871" s="65"/>
      <c r="P871" s="65"/>
      <c r="Q871" s="65"/>
      <c r="R871" s="65"/>
      <c r="S871" s="65"/>
    </row>
    <row r="872" spans="1:19" s="20" customFormat="1" x14ac:dyDescent="0.55000000000000004">
      <c r="A872" s="19"/>
      <c r="E872" s="19"/>
      <c r="H872" s="65"/>
      <c r="I872" s="65"/>
      <c r="J872" s="65"/>
      <c r="K872" s="65"/>
      <c r="L872" s="65"/>
      <c r="M872" s="65"/>
      <c r="N872" s="65"/>
      <c r="O872" s="65"/>
      <c r="P872" s="65"/>
      <c r="Q872" s="65"/>
      <c r="R872" s="65"/>
      <c r="S872" s="65"/>
    </row>
    <row r="873" spans="1:19" s="20" customFormat="1" x14ac:dyDescent="0.55000000000000004">
      <c r="A873" s="19"/>
      <c r="E873" s="19"/>
      <c r="H873" s="65"/>
      <c r="I873" s="65"/>
      <c r="J873" s="65"/>
      <c r="K873" s="65"/>
      <c r="L873" s="65"/>
      <c r="M873" s="65"/>
      <c r="N873" s="65"/>
      <c r="O873" s="65"/>
      <c r="P873" s="65"/>
      <c r="Q873" s="65"/>
      <c r="R873" s="65"/>
      <c r="S873" s="65"/>
    </row>
    <row r="874" spans="1:19" s="20" customFormat="1" x14ac:dyDescent="0.55000000000000004">
      <c r="A874" s="19"/>
      <c r="E874" s="19"/>
      <c r="H874" s="65"/>
      <c r="I874" s="65"/>
      <c r="J874" s="65"/>
      <c r="K874" s="65"/>
      <c r="L874" s="65"/>
      <c r="M874" s="65"/>
      <c r="N874" s="65"/>
      <c r="O874" s="65"/>
      <c r="P874" s="65"/>
      <c r="Q874" s="65"/>
      <c r="R874" s="65"/>
      <c r="S874" s="65"/>
    </row>
    <row r="875" spans="1:19" s="20" customFormat="1" x14ac:dyDescent="0.55000000000000004">
      <c r="A875" s="19"/>
      <c r="E875" s="19"/>
      <c r="H875" s="65"/>
      <c r="I875" s="65"/>
      <c r="J875" s="65"/>
      <c r="K875" s="65"/>
      <c r="L875" s="65"/>
      <c r="M875" s="65"/>
      <c r="N875" s="65"/>
      <c r="O875" s="65"/>
      <c r="P875" s="65"/>
      <c r="Q875" s="65"/>
      <c r="R875" s="65"/>
      <c r="S875" s="65"/>
    </row>
    <row r="876" spans="1:19" s="20" customFormat="1" x14ac:dyDescent="0.55000000000000004">
      <c r="A876" s="19"/>
      <c r="E876" s="19"/>
      <c r="H876" s="65"/>
      <c r="I876" s="65"/>
      <c r="J876" s="65"/>
      <c r="K876" s="65"/>
      <c r="L876" s="65"/>
      <c r="M876" s="65"/>
      <c r="N876" s="65"/>
      <c r="O876" s="65"/>
      <c r="P876" s="65"/>
      <c r="Q876" s="65"/>
      <c r="R876" s="65"/>
      <c r="S876" s="65"/>
    </row>
    <row r="877" spans="1:19" s="20" customFormat="1" x14ac:dyDescent="0.55000000000000004">
      <c r="A877" s="19"/>
      <c r="E877" s="19"/>
      <c r="H877" s="65"/>
      <c r="I877" s="65"/>
      <c r="J877" s="65"/>
      <c r="K877" s="65"/>
      <c r="L877" s="65"/>
      <c r="M877" s="65"/>
      <c r="N877" s="65"/>
      <c r="O877" s="65"/>
      <c r="P877" s="65"/>
      <c r="Q877" s="65"/>
      <c r="R877" s="65"/>
      <c r="S877" s="65"/>
    </row>
    <row r="878" spans="1:19" s="20" customFormat="1" x14ac:dyDescent="0.55000000000000004">
      <c r="A878" s="19"/>
      <c r="E878" s="19"/>
      <c r="H878" s="65"/>
      <c r="I878" s="65"/>
      <c r="J878" s="65"/>
      <c r="K878" s="65"/>
      <c r="L878" s="65"/>
      <c r="M878" s="65"/>
      <c r="N878" s="65"/>
      <c r="O878" s="65"/>
      <c r="P878" s="65"/>
      <c r="Q878" s="65"/>
      <c r="R878" s="65"/>
      <c r="S878" s="65"/>
    </row>
    <row r="879" spans="1:19" s="20" customFormat="1" x14ac:dyDescent="0.55000000000000004">
      <c r="A879" s="19"/>
      <c r="E879" s="19"/>
      <c r="H879" s="65"/>
      <c r="I879" s="65"/>
      <c r="J879" s="65"/>
      <c r="K879" s="65"/>
      <c r="L879" s="65"/>
      <c r="M879" s="65"/>
      <c r="N879" s="65"/>
      <c r="O879" s="65"/>
      <c r="P879" s="65"/>
      <c r="Q879" s="65"/>
      <c r="R879" s="65"/>
      <c r="S879" s="65"/>
    </row>
    <row r="880" spans="1:19" s="20" customFormat="1" x14ac:dyDescent="0.55000000000000004">
      <c r="A880" s="19"/>
      <c r="E880" s="19"/>
      <c r="H880" s="65"/>
      <c r="I880" s="65"/>
      <c r="J880" s="65"/>
      <c r="K880" s="65"/>
      <c r="L880" s="65"/>
      <c r="M880" s="65"/>
      <c r="N880" s="65"/>
      <c r="O880" s="65"/>
      <c r="P880" s="65"/>
      <c r="Q880" s="65"/>
      <c r="R880" s="65"/>
      <c r="S880" s="65"/>
    </row>
    <row r="881" spans="1:19" s="20" customFormat="1" x14ac:dyDescent="0.55000000000000004">
      <c r="A881" s="19"/>
      <c r="E881" s="19"/>
      <c r="H881" s="65"/>
      <c r="I881" s="65"/>
      <c r="J881" s="65"/>
      <c r="K881" s="65"/>
      <c r="L881" s="65"/>
      <c r="M881" s="65"/>
      <c r="N881" s="65"/>
      <c r="O881" s="65"/>
      <c r="P881" s="65"/>
      <c r="Q881" s="65"/>
      <c r="R881" s="65"/>
      <c r="S881" s="65"/>
    </row>
    <row r="882" spans="1:19" s="20" customFormat="1" x14ac:dyDescent="0.55000000000000004">
      <c r="A882" s="19"/>
      <c r="E882" s="19"/>
      <c r="H882" s="65"/>
      <c r="I882" s="65"/>
      <c r="J882" s="65"/>
      <c r="K882" s="65"/>
      <c r="L882" s="65"/>
      <c r="M882" s="65"/>
      <c r="N882" s="65"/>
      <c r="O882" s="65"/>
      <c r="P882" s="65"/>
      <c r="Q882" s="65"/>
      <c r="R882" s="65"/>
      <c r="S882" s="65"/>
    </row>
    <row r="883" spans="1:19" s="20" customFormat="1" x14ac:dyDescent="0.55000000000000004">
      <c r="A883" s="19"/>
      <c r="E883" s="19"/>
      <c r="H883" s="65"/>
      <c r="I883" s="65"/>
      <c r="J883" s="65"/>
      <c r="K883" s="65"/>
      <c r="L883" s="65"/>
      <c r="M883" s="65"/>
      <c r="N883" s="65"/>
      <c r="O883" s="65"/>
      <c r="P883" s="65"/>
      <c r="Q883" s="65"/>
      <c r="R883" s="65"/>
      <c r="S883" s="65"/>
    </row>
    <row r="884" spans="1:19" s="20" customFormat="1" x14ac:dyDescent="0.55000000000000004">
      <c r="A884" s="19"/>
      <c r="E884" s="19"/>
      <c r="H884" s="65"/>
      <c r="I884" s="65"/>
      <c r="J884" s="65"/>
      <c r="K884" s="65"/>
      <c r="L884" s="65"/>
      <c r="M884" s="65"/>
      <c r="N884" s="65"/>
      <c r="O884" s="65"/>
      <c r="P884" s="65"/>
      <c r="Q884" s="65"/>
      <c r="R884" s="65"/>
      <c r="S884" s="65"/>
    </row>
    <row r="885" spans="1:19" s="20" customFormat="1" x14ac:dyDescent="0.55000000000000004">
      <c r="A885" s="19"/>
      <c r="E885" s="19"/>
      <c r="H885" s="65"/>
      <c r="I885" s="65"/>
      <c r="J885" s="65"/>
      <c r="K885" s="65"/>
      <c r="L885" s="65"/>
      <c r="M885" s="65"/>
      <c r="N885" s="65"/>
      <c r="O885" s="65"/>
      <c r="P885" s="65"/>
      <c r="Q885" s="65"/>
      <c r="R885" s="65"/>
      <c r="S885" s="65"/>
    </row>
    <row r="886" spans="1:19" s="20" customFormat="1" x14ac:dyDescent="0.55000000000000004">
      <c r="A886" s="19"/>
      <c r="E886" s="19"/>
      <c r="H886" s="65"/>
      <c r="I886" s="65"/>
      <c r="J886" s="65"/>
      <c r="K886" s="65"/>
      <c r="L886" s="65"/>
      <c r="M886" s="65"/>
      <c r="N886" s="65"/>
      <c r="O886" s="65"/>
      <c r="P886" s="65"/>
      <c r="Q886" s="65"/>
      <c r="R886" s="65"/>
      <c r="S886" s="65"/>
    </row>
    <row r="887" spans="1:19" s="20" customFormat="1" x14ac:dyDescent="0.55000000000000004">
      <c r="A887" s="19"/>
      <c r="E887" s="19"/>
      <c r="H887" s="65"/>
      <c r="I887" s="65"/>
      <c r="J887" s="65"/>
      <c r="K887" s="65"/>
      <c r="L887" s="65"/>
      <c r="M887" s="65"/>
      <c r="N887" s="65"/>
      <c r="O887" s="65"/>
      <c r="P887" s="65"/>
      <c r="Q887" s="65"/>
      <c r="R887" s="65"/>
      <c r="S887" s="65"/>
    </row>
    <row r="888" spans="1:19" s="20" customFormat="1" x14ac:dyDescent="0.55000000000000004">
      <c r="A888" s="19"/>
      <c r="E888" s="19"/>
      <c r="H888" s="65"/>
      <c r="I888" s="65"/>
      <c r="J888" s="65"/>
      <c r="K888" s="65"/>
      <c r="L888" s="65"/>
      <c r="M888" s="65"/>
      <c r="N888" s="65"/>
      <c r="O888" s="65"/>
      <c r="P888" s="65"/>
      <c r="Q888" s="65"/>
      <c r="R888" s="65"/>
      <c r="S888" s="65"/>
    </row>
    <row r="889" spans="1:19" s="20" customFormat="1" x14ac:dyDescent="0.55000000000000004">
      <c r="A889" s="19"/>
      <c r="E889" s="19"/>
      <c r="H889" s="65"/>
      <c r="I889" s="65"/>
      <c r="J889" s="65"/>
      <c r="K889" s="65"/>
      <c r="L889" s="65"/>
      <c r="M889" s="65"/>
      <c r="N889" s="65"/>
      <c r="O889" s="65"/>
      <c r="P889" s="65"/>
      <c r="Q889" s="65"/>
      <c r="R889" s="65"/>
      <c r="S889" s="65"/>
    </row>
    <row r="890" spans="1:19" s="20" customFormat="1" x14ac:dyDescent="0.55000000000000004">
      <c r="A890" s="19"/>
      <c r="E890" s="19"/>
      <c r="H890" s="65"/>
      <c r="I890" s="65"/>
      <c r="J890" s="65"/>
      <c r="K890" s="65"/>
      <c r="L890" s="65"/>
      <c r="M890" s="65"/>
      <c r="N890" s="65"/>
      <c r="O890" s="65"/>
      <c r="P890" s="65"/>
      <c r="Q890" s="65"/>
      <c r="R890" s="65"/>
      <c r="S890" s="65"/>
    </row>
    <row r="891" spans="1:19" s="20" customFormat="1" x14ac:dyDescent="0.55000000000000004">
      <c r="A891" s="19"/>
      <c r="E891" s="19"/>
      <c r="H891" s="65"/>
      <c r="I891" s="65"/>
      <c r="J891" s="65"/>
      <c r="K891" s="65"/>
      <c r="L891" s="65"/>
      <c r="M891" s="65"/>
      <c r="N891" s="65"/>
      <c r="O891" s="65"/>
      <c r="P891" s="65"/>
      <c r="Q891" s="65"/>
      <c r="R891" s="65"/>
      <c r="S891" s="65"/>
    </row>
    <row r="892" spans="1:19" s="20" customFormat="1" x14ac:dyDescent="0.55000000000000004">
      <c r="A892" s="19"/>
      <c r="E892" s="19"/>
      <c r="H892" s="65"/>
      <c r="I892" s="65"/>
      <c r="J892" s="65"/>
      <c r="K892" s="65"/>
      <c r="L892" s="65"/>
      <c r="M892" s="65"/>
      <c r="N892" s="65"/>
      <c r="O892" s="65"/>
      <c r="P892" s="65"/>
      <c r="Q892" s="65"/>
      <c r="R892" s="65"/>
      <c r="S892" s="65"/>
    </row>
    <row r="893" spans="1:19" s="20" customFormat="1" x14ac:dyDescent="0.55000000000000004">
      <c r="A893" s="19"/>
      <c r="E893" s="19"/>
      <c r="H893" s="65"/>
      <c r="I893" s="65"/>
      <c r="J893" s="65"/>
      <c r="K893" s="65"/>
      <c r="L893" s="65"/>
      <c r="M893" s="65"/>
      <c r="N893" s="65"/>
      <c r="O893" s="65"/>
      <c r="P893" s="65"/>
      <c r="Q893" s="65"/>
      <c r="R893" s="65"/>
      <c r="S893" s="65"/>
    </row>
    <row r="894" spans="1:19" s="20" customFormat="1" x14ac:dyDescent="0.55000000000000004">
      <c r="A894" s="19"/>
      <c r="E894" s="19"/>
      <c r="H894" s="65"/>
      <c r="I894" s="65"/>
      <c r="J894" s="65"/>
      <c r="K894" s="65"/>
      <c r="L894" s="65"/>
      <c r="M894" s="65"/>
      <c r="N894" s="65"/>
      <c r="O894" s="65"/>
      <c r="P894" s="65"/>
      <c r="Q894" s="65"/>
      <c r="R894" s="65"/>
      <c r="S894" s="65"/>
    </row>
    <row r="895" spans="1:19" s="20" customFormat="1" x14ac:dyDescent="0.55000000000000004">
      <c r="A895" s="19"/>
      <c r="E895" s="19"/>
      <c r="H895" s="65"/>
      <c r="I895" s="65"/>
      <c r="J895" s="65"/>
      <c r="K895" s="65"/>
      <c r="L895" s="65"/>
      <c r="M895" s="65"/>
      <c r="N895" s="65"/>
      <c r="O895" s="65"/>
      <c r="P895" s="65"/>
      <c r="Q895" s="65"/>
      <c r="R895" s="65"/>
      <c r="S895" s="65"/>
    </row>
    <row r="896" spans="1:19" s="20" customFormat="1" x14ac:dyDescent="0.55000000000000004">
      <c r="A896" s="19"/>
      <c r="E896" s="19"/>
      <c r="H896" s="65"/>
      <c r="I896" s="65"/>
      <c r="J896" s="65"/>
      <c r="K896" s="65"/>
      <c r="L896" s="65"/>
      <c r="M896" s="65"/>
      <c r="N896" s="65"/>
      <c r="O896" s="65"/>
      <c r="P896" s="65"/>
      <c r="Q896" s="65"/>
      <c r="R896" s="65"/>
      <c r="S896" s="65"/>
    </row>
    <row r="897" spans="1:19" s="20" customFormat="1" x14ac:dyDescent="0.55000000000000004">
      <c r="A897" s="19"/>
      <c r="E897" s="19"/>
      <c r="H897" s="65"/>
      <c r="I897" s="65"/>
      <c r="J897" s="65"/>
      <c r="K897" s="65"/>
      <c r="L897" s="65"/>
      <c r="M897" s="65"/>
      <c r="N897" s="65"/>
      <c r="O897" s="65"/>
      <c r="P897" s="65"/>
      <c r="Q897" s="65"/>
      <c r="R897" s="65"/>
      <c r="S897" s="65"/>
    </row>
    <row r="898" spans="1:19" s="20" customFormat="1" x14ac:dyDescent="0.55000000000000004">
      <c r="A898" s="19"/>
      <c r="E898" s="19"/>
      <c r="H898" s="65"/>
      <c r="I898" s="65"/>
      <c r="J898" s="65"/>
      <c r="K898" s="65"/>
      <c r="L898" s="65"/>
      <c r="M898" s="65"/>
      <c r="N898" s="65"/>
      <c r="O898" s="65"/>
      <c r="P898" s="65"/>
      <c r="Q898" s="65"/>
      <c r="R898" s="65"/>
      <c r="S898" s="65"/>
    </row>
    <row r="899" spans="1:19" s="20" customFormat="1" x14ac:dyDescent="0.55000000000000004">
      <c r="A899" s="19"/>
      <c r="E899" s="19"/>
      <c r="H899" s="65"/>
      <c r="I899" s="65"/>
      <c r="J899" s="65"/>
      <c r="K899" s="65"/>
      <c r="L899" s="65"/>
      <c r="M899" s="65"/>
      <c r="N899" s="65"/>
      <c r="O899" s="65"/>
      <c r="P899" s="65"/>
      <c r="Q899" s="65"/>
      <c r="R899" s="65"/>
      <c r="S899" s="65"/>
    </row>
    <row r="900" spans="1:19" s="20" customFormat="1" x14ac:dyDescent="0.55000000000000004">
      <c r="A900" s="19"/>
      <c r="E900" s="19"/>
      <c r="H900" s="65"/>
      <c r="I900" s="65"/>
      <c r="J900" s="65"/>
      <c r="K900" s="65"/>
      <c r="L900" s="65"/>
      <c r="M900" s="65"/>
      <c r="N900" s="65"/>
      <c r="O900" s="65"/>
      <c r="P900" s="65"/>
      <c r="Q900" s="65"/>
      <c r="R900" s="65"/>
      <c r="S900" s="65"/>
    </row>
    <row r="901" spans="1:19" s="20" customFormat="1" x14ac:dyDescent="0.55000000000000004">
      <c r="A901" s="19"/>
      <c r="E901" s="19"/>
      <c r="H901" s="65"/>
      <c r="I901" s="65"/>
      <c r="J901" s="65"/>
      <c r="K901" s="65"/>
      <c r="L901" s="65"/>
      <c r="M901" s="65"/>
      <c r="N901" s="65"/>
      <c r="O901" s="65"/>
      <c r="P901" s="65"/>
      <c r="Q901" s="65"/>
      <c r="R901" s="65"/>
      <c r="S901" s="65"/>
    </row>
    <row r="902" spans="1:19" s="20" customFormat="1" x14ac:dyDescent="0.55000000000000004">
      <c r="A902" s="19"/>
      <c r="E902" s="19"/>
      <c r="H902" s="65"/>
      <c r="I902" s="65"/>
      <c r="J902" s="65"/>
      <c r="K902" s="65"/>
      <c r="L902" s="65"/>
      <c r="M902" s="65"/>
      <c r="N902" s="65"/>
      <c r="O902" s="65"/>
      <c r="P902" s="65"/>
      <c r="Q902" s="65"/>
      <c r="R902" s="65"/>
      <c r="S902" s="65"/>
    </row>
    <row r="903" spans="1:19" s="20" customFormat="1" x14ac:dyDescent="0.55000000000000004">
      <c r="A903" s="19"/>
      <c r="E903" s="19"/>
      <c r="H903" s="65"/>
      <c r="I903" s="65"/>
      <c r="J903" s="65"/>
      <c r="K903" s="65"/>
      <c r="L903" s="65"/>
      <c r="M903" s="65"/>
      <c r="N903" s="65"/>
      <c r="O903" s="65"/>
      <c r="P903" s="65"/>
      <c r="Q903" s="65"/>
      <c r="R903" s="65"/>
      <c r="S903" s="65"/>
    </row>
    <row r="904" spans="1:19" s="20" customFormat="1" x14ac:dyDescent="0.55000000000000004">
      <c r="A904" s="19"/>
      <c r="E904" s="19"/>
      <c r="H904" s="65"/>
      <c r="I904" s="65"/>
      <c r="J904" s="65"/>
      <c r="K904" s="65"/>
      <c r="L904" s="65"/>
      <c r="M904" s="65"/>
      <c r="N904" s="65"/>
      <c r="O904" s="65"/>
      <c r="P904" s="65"/>
      <c r="Q904" s="65"/>
      <c r="R904" s="65"/>
      <c r="S904" s="65"/>
    </row>
    <row r="905" spans="1:19" s="20" customFormat="1" x14ac:dyDescent="0.55000000000000004">
      <c r="A905" s="19"/>
      <c r="E905" s="19"/>
      <c r="H905" s="65"/>
      <c r="I905" s="65"/>
      <c r="J905" s="65"/>
      <c r="K905" s="65"/>
      <c r="L905" s="65"/>
      <c r="M905" s="65"/>
      <c r="N905" s="65"/>
      <c r="O905" s="65"/>
      <c r="P905" s="65"/>
      <c r="Q905" s="65"/>
      <c r="R905" s="65"/>
      <c r="S905" s="65"/>
    </row>
    <row r="906" spans="1:19" s="20" customFormat="1" x14ac:dyDescent="0.55000000000000004">
      <c r="A906" s="19"/>
      <c r="E906" s="19"/>
      <c r="H906" s="65"/>
      <c r="I906" s="65"/>
      <c r="J906" s="65"/>
      <c r="K906" s="65"/>
      <c r="L906" s="65"/>
      <c r="M906" s="65"/>
      <c r="N906" s="65"/>
      <c r="O906" s="65"/>
      <c r="P906" s="65"/>
      <c r="Q906" s="65"/>
      <c r="R906" s="65"/>
      <c r="S906" s="65"/>
    </row>
    <row r="907" spans="1:19" s="20" customFormat="1" x14ac:dyDescent="0.55000000000000004">
      <c r="A907" s="19"/>
      <c r="E907" s="19"/>
      <c r="H907" s="65"/>
      <c r="I907" s="65"/>
      <c r="J907" s="65"/>
      <c r="K907" s="65"/>
      <c r="L907" s="65"/>
      <c r="M907" s="65"/>
      <c r="N907" s="65"/>
      <c r="O907" s="65"/>
      <c r="P907" s="65"/>
      <c r="Q907" s="65"/>
      <c r="R907" s="65"/>
      <c r="S907" s="65"/>
    </row>
    <row r="908" spans="1:19" s="20" customFormat="1" x14ac:dyDescent="0.55000000000000004">
      <c r="A908" s="19"/>
      <c r="E908" s="19"/>
      <c r="H908" s="65"/>
      <c r="I908" s="65"/>
      <c r="J908" s="65"/>
      <c r="K908" s="65"/>
      <c r="L908" s="65"/>
      <c r="M908" s="65"/>
      <c r="N908" s="65"/>
      <c r="O908" s="65"/>
      <c r="P908" s="65"/>
      <c r="Q908" s="65"/>
      <c r="R908" s="65"/>
      <c r="S908" s="65"/>
    </row>
    <row r="909" spans="1:19" s="20" customFormat="1" x14ac:dyDescent="0.55000000000000004">
      <c r="A909" s="19"/>
      <c r="E909" s="19"/>
      <c r="H909" s="65"/>
      <c r="I909" s="65"/>
      <c r="J909" s="65"/>
      <c r="K909" s="65"/>
      <c r="L909" s="65"/>
      <c r="M909" s="65"/>
      <c r="N909" s="65"/>
      <c r="O909" s="65"/>
      <c r="P909" s="65"/>
      <c r="Q909" s="65"/>
      <c r="R909" s="65"/>
      <c r="S909" s="65"/>
    </row>
    <row r="910" spans="1:19" s="20" customFormat="1" x14ac:dyDescent="0.55000000000000004">
      <c r="A910" s="19"/>
      <c r="E910" s="19"/>
      <c r="H910" s="65"/>
      <c r="I910" s="65"/>
      <c r="J910" s="65"/>
      <c r="K910" s="65"/>
      <c r="L910" s="65"/>
      <c r="M910" s="65"/>
      <c r="N910" s="65"/>
      <c r="O910" s="65"/>
      <c r="P910" s="65"/>
      <c r="Q910" s="65"/>
      <c r="R910" s="65"/>
      <c r="S910" s="65"/>
    </row>
    <row r="911" spans="1:19" s="20" customFormat="1" x14ac:dyDescent="0.55000000000000004">
      <c r="A911" s="19"/>
      <c r="E911" s="19"/>
      <c r="H911" s="65"/>
      <c r="I911" s="65"/>
      <c r="J911" s="65"/>
      <c r="K911" s="65"/>
      <c r="L911" s="65"/>
      <c r="M911" s="65"/>
      <c r="N911" s="65"/>
      <c r="O911" s="65"/>
      <c r="P911" s="65"/>
      <c r="Q911" s="65"/>
      <c r="R911" s="65"/>
      <c r="S911" s="65"/>
    </row>
    <row r="912" spans="1:19" s="20" customFormat="1" x14ac:dyDescent="0.55000000000000004">
      <c r="A912" s="19"/>
      <c r="E912" s="19"/>
      <c r="H912" s="65"/>
      <c r="I912" s="65"/>
      <c r="J912" s="65"/>
      <c r="K912" s="65"/>
      <c r="L912" s="65"/>
      <c r="M912" s="65"/>
      <c r="N912" s="65"/>
      <c r="O912" s="65"/>
      <c r="P912" s="65"/>
      <c r="Q912" s="65"/>
      <c r="R912" s="65"/>
      <c r="S912" s="65"/>
    </row>
    <row r="913" spans="1:19" s="20" customFormat="1" x14ac:dyDescent="0.55000000000000004">
      <c r="A913" s="19"/>
      <c r="E913" s="19"/>
      <c r="H913" s="65"/>
      <c r="I913" s="65"/>
      <c r="J913" s="65"/>
      <c r="K913" s="65"/>
      <c r="L913" s="65"/>
      <c r="M913" s="65"/>
      <c r="N913" s="65"/>
      <c r="O913" s="65"/>
      <c r="P913" s="65"/>
      <c r="Q913" s="65"/>
      <c r="R913" s="65"/>
      <c r="S913" s="65"/>
    </row>
    <row r="914" spans="1:19" s="20" customFormat="1" x14ac:dyDescent="0.55000000000000004">
      <c r="A914" s="19"/>
      <c r="E914" s="19"/>
      <c r="H914" s="65"/>
      <c r="I914" s="65"/>
      <c r="J914" s="65"/>
      <c r="K914" s="65"/>
      <c r="L914" s="65"/>
      <c r="M914" s="65"/>
      <c r="N914" s="65"/>
      <c r="O914" s="65"/>
      <c r="P914" s="65"/>
      <c r="Q914" s="65"/>
      <c r="R914" s="65"/>
      <c r="S914" s="65"/>
    </row>
    <row r="915" spans="1:19" s="20" customFormat="1" x14ac:dyDescent="0.55000000000000004">
      <c r="A915" s="19"/>
      <c r="E915" s="19"/>
      <c r="H915" s="65"/>
      <c r="I915" s="65"/>
      <c r="J915" s="65"/>
      <c r="K915" s="65"/>
      <c r="L915" s="65"/>
      <c r="M915" s="65"/>
      <c r="N915" s="65"/>
      <c r="O915" s="65"/>
      <c r="P915" s="65"/>
      <c r="Q915" s="65"/>
      <c r="R915" s="65"/>
      <c r="S915" s="65"/>
    </row>
    <row r="916" spans="1:19" s="20" customFormat="1" x14ac:dyDescent="0.55000000000000004">
      <c r="A916" s="19"/>
      <c r="E916" s="19"/>
      <c r="H916" s="65"/>
      <c r="I916" s="65"/>
      <c r="J916" s="65"/>
      <c r="K916" s="65"/>
      <c r="L916" s="65"/>
      <c r="M916" s="65"/>
      <c r="N916" s="65"/>
      <c r="O916" s="65"/>
      <c r="P916" s="65"/>
      <c r="Q916" s="65"/>
      <c r="R916" s="65"/>
      <c r="S916" s="65"/>
    </row>
    <row r="917" spans="1:19" s="20" customFormat="1" x14ac:dyDescent="0.55000000000000004">
      <c r="A917" s="19"/>
      <c r="E917" s="19"/>
      <c r="H917" s="65"/>
      <c r="I917" s="65"/>
      <c r="J917" s="65"/>
      <c r="K917" s="65"/>
      <c r="L917" s="65"/>
      <c r="M917" s="65"/>
      <c r="N917" s="65"/>
      <c r="O917" s="65"/>
      <c r="P917" s="65"/>
      <c r="Q917" s="65"/>
      <c r="R917" s="65"/>
      <c r="S917" s="65"/>
    </row>
    <row r="918" spans="1:19" s="20" customFormat="1" x14ac:dyDescent="0.55000000000000004">
      <c r="A918" s="19"/>
      <c r="E918" s="19"/>
      <c r="H918" s="65"/>
      <c r="I918" s="65"/>
      <c r="J918" s="65"/>
      <c r="K918" s="65"/>
      <c r="L918" s="65"/>
      <c r="M918" s="65"/>
      <c r="N918" s="65"/>
      <c r="O918" s="65"/>
      <c r="P918" s="65"/>
      <c r="Q918" s="65"/>
      <c r="R918" s="65"/>
      <c r="S918" s="65"/>
    </row>
    <row r="919" spans="1:19" s="20" customFormat="1" x14ac:dyDescent="0.55000000000000004">
      <c r="A919" s="19"/>
      <c r="E919" s="19"/>
      <c r="H919" s="65"/>
      <c r="I919" s="65"/>
      <c r="J919" s="65"/>
      <c r="K919" s="65"/>
      <c r="L919" s="65"/>
      <c r="M919" s="65"/>
      <c r="N919" s="65"/>
      <c r="O919" s="65"/>
      <c r="P919" s="65"/>
      <c r="Q919" s="65"/>
      <c r="R919" s="65"/>
      <c r="S919" s="65"/>
    </row>
    <row r="920" spans="1:19" s="20" customFormat="1" x14ac:dyDescent="0.55000000000000004">
      <c r="A920" s="19"/>
      <c r="E920" s="19"/>
      <c r="H920" s="65"/>
      <c r="I920" s="65"/>
      <c r="J920" s="65"/>
      <c r="K920" s="65"/>
      <c r="L920" s="65"/>
      <c r="M920" s="65"/>
      <c r="N920" s="65"/>
      <c r="O920" s="65"/>
      <c r="P920" s="65"/>
      <c r="Q920" s="65"/>
      <c r="R920" s="65"/>
      <c r="S920" s="65"/>
    </row>
    <row r="921" spans="1:19" s="20" customFormat="1" x14ac:dyDescent="0.55000000000000004">
      <c r="A921" s="19"/>
      <c r="E921" s="19"/>
      <c r="H921" s="65"/>
      <c r="I921" s="65"/>
      <c r="J921" s="65"/>
      <c r="K921" s="65"/>
      <c r="L921" s="65"/>
      <c r="M921" s="65"/>
      <c r="N921" s="65"/>
      <c r="O921" s="65"/>
      <c r="P921" s="65"/>
      <c r="Q921" s="65"/>
      <c r="R921" s="65"/>
      <c r="S921" s="65"/>
    </row>
    <row r="922" spans="1:19" s="20" customFormat="1" x14ac:dyDescent="0.55000000000000004">
      <c r="A922" s="19"/>
      <c r="E922" s="19"/>
      <c r="H922" s="65"/>
      <c r="I922" s="65"/>
      <c r="J922" s="65"/>
      <c r="K922" s="65"/>
      <c r="L922" s="65"/>
      <c r="M922" s="65"/>
      <c r="N922" s="65"/>
      <c r="O922" s="65"/>
      <c r="P922" s="65"/>
      <c r="Q922" s="65"/>
      <c r="R922" s="65"/>
      <c r="S922" s="65"/>
    </row>
    <row r="923" spans="1:19" s="20" customFormat="1" x14ac:dyDescent="0.55000000000000004">
      <c r="A923" s="19"/>
      <c r="E923" s="19"/>
      <c r="H923" s="65"/>
      <c r="I923" s="65"/>
      <c r="J923" s="65"/>
      <c r="K923" s="65"/>
      <c r="L923" s="65"/>
      <c r="M923" s="65"/>
      <c r="N923" s="65"/>
      <c r="O923" s="65"/>
      <c r="P923" s="65"/>
      <c r="Q923" s="65"/>
      <c r="R923" s="65"/>
      <c r="S923" s="65"/>
    </row>
    <row r="924" spans="1:19" s="20" customFormat="1" x14ac:dyDescent="0.55000000000000004">
      <c r="A924" s="19"/>
      <c r="E924" s="19"/>
      <c r="H924" s="65"/>
      <c r="I924" s="65"/>
      <c r="J924" s="65"/>
      <c r="K924" s="65"/>
      <c r="L924" s="65"/>
      <c r="M924" s="65"/>
      <c r="N924" s="65"/>
      <c r="O924" s="65"/>
      <c r="P924" s="65"/>
      <c r="Q924" s="65"/>
      <c r="R924" s="65"/>
      <c r="S924" s="65"/>
    </row>
    <row r="925" spans="1:19" s="20" customFormat="1" x14ac:dyDescent="0.55000000000000004">
      <c r="A925" s="19"/>
      <c r="E925" s="19"/>
      <c r="H925" s="65"/>
      <c r="I925" s="65"/>
      <c r="J925" s="65"/>
      <c r="K925" s="65"/>
      <c r="L925" s="65"/>
      <c r="M925" s="65"/>
      <c r="N925" s="65"/>
      <c r="O925" s="65"/>
      <c r="P925" s="65"/>
      <c r="Q925" s="65"/>
      <c r="R925" s="65"/>
      <c r="S925" s="65"/>
    </row>
    <row r="926" spans="1:19" s="20" customFormat="1" x14ac:dyDescent="0.55000000000000004">
      <c r="A926" s="19"/>
      <c r="E926" s="19"/>
      <c r="H926" s="65"/>
      <c r="I926" s="65"/>
      <c r="J926" s="65"/>
      <c r="K926" s="65"/>
      <c r="L926" s="65"/>
      <c r="M926" s="65"/>
      <c r="N926" s="65"/>
      <c r="O926" s="65"/>
      <c r="P926" s="65"/>
      <c r="Q926" s="65"/>
      <c r="R926" s="65"/>
      <c r="S926" s="65"/>
    </row>
    <row r="927" spans="1:19" s="20" customFormat="1" x14ac:dyDescent="0.55000000000000004">
      <c r="A927" s="19"/>
      <c r="E927" s="19"/>
      <c r="H927" s="65"/>
      <c r="I927" s="65"/>
      <c r="J927" s="65"/>
      <c r="K927" s="65"/>
      <c r="L927" s="65"/>
      <c r="M927" s="65"/>
      <c r="N927" s="65"/>
      <c r="O927" s="65"/>
      <c r="P927" s="65"/>
      <c r="Q927" s="65"/>
      <c r="R927" s="65"/>
      <c r="S927" s="65"/>
    </row>
    <row r="928" spans="1:19" s="20" customFormat="1" x14ac:dyDescent="0.55000000000000004">
      <c r="A928" s="19"/>
      <c r="E928" s="19"/>
      <c r="H928" s="65"/>
      <c r="I928" s="65"/>
      <c r="J928" s="65"/>
      <c r="K928" s="65"/>
      <c r="L928" s="65"/>
      <c r="M928" s="65"/>
      <c r="N928" s="65"/>
      <c r="O928" s="65"/>
      <c r="P928" s="65"/>
      <c r="Q928" s="65"/>
      <c r="R928" s="65"/>
      <c r="S928" s="65"/>
    </row>
    <row r="929" spans="1:19" s="20" customFormat="1" x14ac:dyDescent="0.55000000000000004">
      <c r="A929" s="19"/>
      <c r="E929" s="19"/>
      <c r="H929" s="65"/>
      <c r="I929" s="65"/>
      <c r="J929" s="65"/>
      <c r="K929" s="65"/>
      <c r="L929" s="65"/>
      <c r="M929" s="65"/>
      <c r="N929" s="65"/>
      <c r="O929" s="65"/>
      <c r="P929" s="65"/>
      <c r="Q929" s="65"/>
      <c r="R929" s="65"/>
      <c r="S929" s="65"/>
    </row>
    <row r="930" spans="1:19" s="20" customFormat="1" x14ac:dyDescent="0.55000000000000004">
      <c r="A930" s="19"/>
      <c r="E930" s="19"/>
      <c r="H930" s="65"/>
      <c r="I930" s="65"/>
      <c r="J930" s="65"/>
      <c r="K930" s="65"/>
      <c r="L930" s="65"/>
      <c r="M930" s="65"/>
      <c r="N930" s="65"/>
      <c r="O930" s="65"/>
      <c r="P930" s="65"/>
      <c r="Q930" s="65"/>
      <c r="R930" s="65"/>
      <c r="S930" s="65"/>
    </row>
    <row r="931" spans="1:19" s="20" customFormat="1" x14ac:dyDescent="0.55000000000000004">
      <c r="A931" s="19"/>
      <c r="E931" s="19"/>
      <c r="H931" s="65"/>
      <c r="I931" s="65"/>
      <c r="J931" s="65"/>
      <c r="K931" s="65"/>
      <c r="L931" s="65"/>
      <c r="M931" s="65"/>
      <c r="N931" s="65"/>
      <c r="O931" s="65"/>
      <c r="P931" s="65"/>
      <c r="Q931" s="65"/>
      <c r="R931" s="65"/>
      <c r="S931" s="65"/>
    </row>
    <row r="932" spans="1:19" s="20" customFormat="1" x14ac:dyDescent="0.55000000000000004">
      <c r="A932" s="19"/>
      <c r="E932" s="19"/>
      <c r="H932" s="65"/>
      <c r="I932" s="65"/>
      <c r="J932" s="65"/>
      <c r="K932" s="65"/>
      <c r="L932" s="65"/>
      <c r="M932" s="65"/>
      <c r="N932" s="65"/>
      <c r="O932" s="65"/>
      <c r="P932" s="65"/>
      <c r="Q932" s="65"/>
      <c r="R932" s="65"/>
      <c r="S932" s="65"/>
    </row>
    <row r="933" spans="1:19" s="20" customFormat="1" x14ac:dyDescent="0.55000000000000004">
      <c r="A933" s="19"/>
      <c r="E933" s="19"/>
      <c r="H933" s="65"/>
      <c r="I933" s="65"/>
      <c r="J933" s="65"/>
      <c r="K933" s="65"/>
      <c r="L933" s="65"/>
      <c r="M933" s="65"/>
      <c r="N933" s="65"/>
      <c r="O933" s="65"/>
      <c r="P933" s="65"/>
      <c r="Q933" s="65"/>
      <c r="R933" s="65"/>
      <c r="S933" s="65"/>
    </row>
    <row r="934" spans="1:19" s="20" customFormat="1" x14ac:dyDescent="0.55000000000000004">
      <c r="A934" s="19"/>
      <c r="E934" s="19"/>
      <c r="H934" s="65"/>
      <c r="I934" s="65"/>
      <c r="J934" s="65"/>
      <c r="K934" s="65"/>
      <c r="L934" s="65"/>
      <c r="M934" s="65"/>
      <c r="N934" s="65"/>
      <c r="O934" s="65"/>
      <c r="P934" s="65"/>
      <c r="Q934" s="65"/>
      <c r="R934" s="65"/>
      <c r="S934" s="65"/>
    </row>
    <row r="935" spans="1:19" s="20" customFormat="1" x14ac:dyDescent="0.55000000000000004">
      <c r="A935" s="19"/>
      <c r="E935" s="19"/>
      <c r="H935" s="65"/>
      <c r="I935" s="65"/>
      <c r="J935" s="65"/>
      <c r="K935" s="65"/>
      <c r="L935" s="65"/>
      <c r="M935" s="65"/>
      <c r="N935" s="65"/>
      <c r="O935" s="65"/>
      <c r="P935" s="65"/>
      <c r="Q935" s="65"/>
      <c r="R935" s="65"/>
      <c r="S935" s="65"/>
    </row>
    <row r="936" spans="1:19" s="20" customFormat="1" x14ac:dyDescent="0.55000000000000004">
      <c r="A936" s="19"/>
      <c r="E936" s="19"/>
      <c r="H936" s="65"/>
      <c r="I936" s="65"/>
      <c r="J936" s="65"/>
      <c r="K936" s="65"/>
      <c r="L936" s="65"/>
      <c r="M936" s="65"/>
      <c r="N936" s="65"/>
      <c r="O936" s="65"/>
      <c r="P936" s="65"/>
      <c r="Q936" s="65"/>
      <c r="R936" s="65"/>
      <c r="S936" s="65"/>
    </row>
    <row r="937" spans="1:19" s="20" customFormat="1" x14ac:dyDescent="0.55000000000000004">
      <c r="A937" s="19"/>
      <c r="E937" s="19"/>
      <c r="H937" s="65"/>
      <c r="I937" s="65"/>
      <c r="J937" s="65"/>
      <c r="K937" s="65"/>
      <c r="L937" s="65"/>
      <c r="M937" s="65"/>
      <c r="N937" s="65"/>
      <c r="O937" s="65"/>
      <c r="P937" s="65"/>
      <c r="Q937" s="65"/>
      <c r="R937" s="65"/>
      <c r="S937" s="65"/>
    </row>
    <row r="938" spans="1:19" s="20" customFormat="1" x14ac:dyDescent="0.55000000000000004">
      <c r="A938" s="19"/>
      <c r="E938" s="19"/>
      <c r="H938" s="65"/>
      <c r="I938" s="65"/>
      <c r="J938" s="65"/>
      <c r="K938" s="65"/>
      <c r="L938" s="65"/>
      <c r="M938" s="65"/>
      <c r="N938" s="65"/>
      <c r="O938" s="65"/>
      <c r="P938" s="65"/>
      <c r="Q938" s="65"/>
      <c r="R938" s="65"/>
      <c r="S938" s="65"/>
    </row>
    <row r="939" spans="1:19" s="20" customFormat="1" x14ac:dyDescent="0.55000000000000004">
      <c r="A939" s="19"/>
      <c r="E939" s="19"/>
      <c r="H939" s="65"/>
      <c r="I939" s="65"/>
      <c r="J939" s="65"/>
      <c r="K939" s="65"/>
      <c r="L939" s="65"/>
      <c r="M939" s="65"/>
      <c r="N939" s="65"/>
      <c r="O939" s="65"/>
      <c r="P939" s="65"/>
      <c r="Q939" s="65"/>
      <c r="R939" s="65"/>
      <c r="S939" s="65"/>
    </row>
    <row r="940" spans="1:19" s="20" customFormat="1" x14ac:dyDescent="0.55000000000000004">
      <c r="A940" s="19"/>
      <c r="E940" s="19"/>
      <c r="H940" s="65"/>
      <c r="I940" s="65"/>
      <c r="J940" s="65"/>
      <c r="K940" s="65"/>
      <c r="L940" s="65"/>
      <c r="M940" s="65"/>
      <c r="N940" s="65"/>
      <c r="O940" s="65"/>
      <c r="P940" s="65"/>
      <c r="Q940" s="65"/>
      <c r="R940" s="65"/>
      <c r="S940" s="65"/>
    </row>
    <row r="941" spans="1:19" s="20" customFormat="1" x14ac:dyDescent="0.55000000000000004">
      <c r="A941" s="19"/>
      <c r="E941" s="19"/>
      <c r="H941" s="65"/>
      <c r="I941" s="65"/>
      <c r="J941" s="65"/>
      <c r="K941" s="65"/>
      <c r="L941" s="65"/>
      <c r="M941" s="65"/>
      <c r="N941" s="65"/>
      <c r="O941" s="65"/>
      <c r="P941" s="65"/>
      <c r="Q941" s="65"/>
      <c r="R941" s="65"/>
      <c r="S941" s="65"/>
    </row>
    <row r="942" spans="1:19" s="20" customFormat="1" x14ac:dyDescent="0.55000000000000004">
      <c r="A942" s="19"/>
      <c r="E942" s="19"/>
      <c r="H942" s="65"/>
      <c r="I942" s="65"/>
      <c r="J942" s="65"/>
      <c r="K942" s="65"/>
      <c r="L942" s="65"/>
      <c r="M942" s="65"/>
      <c r="N942" s="65"/>
      <c r="O942" s="65"/>
      <c r="P942" s="65"/>
      <c r="Q942" s="65"/>
      <c r="R942" s="65"/>
      <c r="S942" s="65"/>
    </row>
    <row r="943" spans="1:19" s="20" customFormat="1" x14ac:dyDescent="0.55000000000000004">
      <c r="A943" s="19"/>
      <c r="E943" s="19"/>
      <c r="H943" s="65"/>
      <c r="I943" s="65"/>
      <c r="J943" s="65"/>
      <c r="K943" s="65"/>
      <c r="L943" s="65"/>
      <c r="M943" s="65"/>
      <c r="N943" s="65"/>
      <c r="O943" s="65"/>
      <c r="P943" s="65"/>
      <c r="Q943" s="65"/>
      <c r="R943" s="65"/>
      <c r="S943" s="65"/>
    </row>
    <row r="944" spans="1:19" s="20" customFormat="1" x14ac:dyDescent="0.55000000000000004">
      <c r="A944" s="19"/>
      <c r="E944" s="19"/>
      <c r="H944" s="65"/>
      <c r="I944" s="65"/>
      <c r="J944" s="65"/>
      <c r="K944" s="65"/>
      <c r="L944" s="65"/>
      <c r="M944" s="65"/>
      <c r="N944" s="65"/>
      <c r="O944" s="65"/>
      <c r="P944" s="65"/>
      <c r="Q944" s="65"/>
      <c r="R944" s="65"/>
      <c r="S944" s="65"/>
    </row>
    <row r="945" spans="1:19" s="20" customFormat="1" x14ac:dyDescent="0.55000000000000004">
      <c r="A945" s="19"/>
      <c r="E945" s="19"/>
      <c r="H945" s="65"/>
      <c r="I945" s="65"/>
      <c r="J945" s="65"/>
      <c r="K945" s="65"/>
      <c r="L945" s="65"/>
      <c r="M945" s="65"/>
      <c r="N945" s="65"/>
      <c r="O945" s="65"/>
      <c r="P945" s="65"/>
      <c r="Q945" s="65"/>
      <c r="R945" s="65"/>
      <c r="S945" s="65"/>
    </row>
    <row r="946" spans="1:19" s="20" customFormat="1" x14ac:dyDescent="0.55000000000000004">
      <c r="A946" s="19"/>
      <c r="E946" s="19"/>
      <c r="H946" s="65"/>
      <c r="I946" s="65"/>
      <c r="J946" s="65"/>
      <c r="K946" s="65"/>
      <c r="L946" s="65"/>
      <c r="M946" s="65"/>
      <c r="N946" s="65"/>
      <c r="O946" s="65"/>
      <c r="P946" s="65"/>
      <c r="Q946" s="65"/>
      <c r="R946" s="65"/>
      <c r="S946" s="65"/>
    </row>
    <row r="947" spans="1:19" s="20" customFormat="1" x14ac:dyDescent="0.55000000000000004">
      <c r="A947" s="19"/>
      <c r="E947" s="19"/>
      <c r="H947" s="65"/>
      <c r="I947" s="65"/>
      <c r="J947" s="65"/>
      <c r="K947" s="65"/>
      <c r="L947" s="65"/>
      <c r="M947" s="65"/>
      <c r="N947" s="65"/>
      <c r="O947" s="65"/>
      <c r="P947" s="65"/>
      <c r="Q947" s="65"/>
      <c r="R947" s="65"/>
      <c r="S947" s="65"/>
    </row>
    <row r="948" spans="1:19" s="20" customFormat="1" x14ac:dyDescent="0.55000000000000004">
      <c r="A948" s="19"/>
      <c r="E948" s="19"/>
      <c r="H948" s="65"/>
      <c r="I948" s="65"/>
      <c r="J948" s="65"/>
      <c r="K948" s="65"/>
      <c r="L948" s="65"/>
      <c r="M948" s="65"/>
      <c r="N948" s="65"/>
      <c r="O948" s="65"/>
      <c r="P948" s="65"/>
      <c r="Q948" s="65"/>
      <c r="R948" s="65"/>
      <c r="S948" s="65"/>
    </row>
    <row r="949" spans="1:19" s="20" customFormat="1" x14ac:dyDescent="0.55000000000000004">
      <c r="A949" s="19"/>
      <c r="E949" s="19"/>
      <c r="H949" s="65"/>
      <c r="I949" s="65"/>
      <c r="J949" s="65"/>
      <c r="K949" s="65"/>
      <c r="L949" s="65"/>
      <c r="M949" s="65"/>
      <c r="N949" s="65"/>
      <c r="O949" s="65"/>
      <c r="P949" s="65"/>
      <c r="Q949" s="65"/>
      <c r="R949" s="65"/>
      <c r="S949" s="65"/>
    </row>
    <row r="950" spans="1:19" s="20" customFormat="1" x14ac:dyDescent="0.55000000000000004">
      <c r="A950" s="19"/>
      <c r="E950" s="19"/>
      <c r="H950" s="65"/>
      <c r="I950" s="65"/>
      <c r="J950" s="65"/>
      <c r="K950" s="65"/>
      <c r="L950" s="65"/>
      <c r="M950" s="65"/>
      <c r="N950" s="65"/>
      <c r="O950" s="65"/>
      <c r="P950" s="65"/>
      <c r="Q950" s="65"/>
      <c r="R950" s="65"/>
      <c r="S950" s="65"/>
    </row>
    <row r="951" spans="1:19" s="20" customFormat="1" x14ac:dyDescent="0.55000000000000004">
      <c r="A951" s="19"/>
      <c r="E951" s="19"/>
      <c r="H951" s="65"/>
      <c r="I951" s="65"/>
      <c r="J951" s="65"/>
      <c r="K951" s="65"/>
      <c r="L951" s="65"/>
      <c r="M951" s="65"/>
      <c r="N951" s="65"/>
      <c r="O951" s="65"/>
      <c r="P951" s="65"/>
      <c r="Q951" s="65"/>
      <c r="R951" s="65"/>
      <c r="S951" s="65"/>
    </row>
    <row r="952" spans="1:19" s="20" customFormat="1" x14ac:dyDescent="0.55000000000000004">
      <c r="A952" s="19"/>
      <c r="E952" s="19"/>
      <c r="H952" s="65"/>
      <c r="I952" s="65"/>
      <c r="J952" s="65"/>
      <c r="K952" s="65"/>
      <c r="L952" s="65"/>
      <c r="M952" s="65"/>
      <c r="N952" s="65"/>
      <c r="O952" s="65"/>
      <c r="P952" s="65"/>
      <c r="Q952" s="65"/>
      <c r="R952" s="65"/>
      <c r="S952" s="65"/>
    </row>
    <row r="953" spans="1:19" s="20" customFormat="1" x14ac:dyDescent="0.55000000000000004">
      <c r="A953" s="19"/>
      <c r="E953" s="19"/>
      <c r="H953" s="65"/>
      <c r="I953" s="65"/>
      <c r="J953" s="65"/>
      <c r="K953" s="65"/>
      <c r="L953" s="65"/>
      <c r="M953" s="65"/>
      <c r="N953" s="65"/>
      <c r="O953" s="65"/>
      <c r="P953" s="65"/>
      <c r="Q953" s="65"/>
      <c r="R953" s="65"/>
      <c r="S953" s="65"/>
    </row>
    <row r="954" spans="1:19" s="20" customFormat="1" x14ac:dyDescent="0.55000000000000004">
      <c r="A954" s="19"/>
      <c r="E954" s="19"/>
      <c r="H954" s="65"/>
      <c r="I954" s="65"/>
      <c r="J954" s="65"/>
      <c r="K954" s="65"/>
      <c r="L954" s="65"/>
      <c r="M954" s="65"/>
      <c r="N954" s="65"/>
      <c r="O954" s="65"/>
      <c r="P954" s="65"/>
      <c r="Q954" s="65"/>
      <c r="R954" s="65"/>
      <c r="S954" s="65"/>
    </row>
    <row r="955" spans="1:19" s="20" customFormat="1" x14ac:dyDescent="0.55000000000000004">
      <c r="A955" s="19"/>
      <c r="E955" s="19"/>
      <c r="H955" s="65"/>
      <c r="I955" s="65"/>
      <c r="J955" s="65"/>
      <c r="K955" s="65"/>
      <c r="L955" s="65"/>
      <c r="M955" s="65"/>
      <c r="N955" s="65"/>
      <c r="O955" s="65"/>
      <c r="P955" s="65"/>
      <c r="Q955" s="65"/>
      <c r="R955" s="65"/>
      <c r="S955" s="65"/>
    </row>
    <row r="956" spans="1:19" s="20" customFormat="1" x14ac:dyDescent="0.55000000000000004">
      <c r="A956" s="19"/>
      <c r="E956" s="19"/>
      <c r="H956" s="65"/>
      <c r="I956" s="65"/>
      <c r="J956" s="65"/>
      <c r="K956" s="65"/>
      <c r="L956" s="65"/>
      <c r="M956" s="65"/>
      <c r="N956" s="65"/>
      <c r="O956" s="65"/>
      <c r="P956" s="65"/>
      <c r="Q956" s="65"/>
      <c r="R956" s="65"/>
      <c r="S956" s="65"/>
    </row>
    <row r="957" spans="1:19" s="20" customFormat="1" x14ac:dyDescent="0.55000000000000004">
      <c r="A957" s="19"/>
      <c r="E957" s="19"/>
      <c r="H957" s="65"/>
      <c r="I957" s="65"/>
      <c r="J957" s="65"/>
      <c r="K957" s="65"/>
      <c r="L957" s="65"/>
      <c r="M957" s="65"/>
      <c r="N957" s="65"/>
      <c r="O957" s="65"/>
      <c r="P957" s="65"/>
      <c r="Q957" s="65"/>
      <c r="R957" s="65"/>
      <c r="S957" s="65"/>
    </row>
    <row r="958" spans="1:19" s="20" customFormat="1" x14ac:dyDescent="0.55000000000000004">
      <c r="A958" s="19"/>
      <c r="E958" s="19"/>
      <c r="H958" s="65"/>
      <c r="I958" s="65"/>
      <c r="J958" s="65"/>
      <c r="K958" s="65"/>
      <c r="L958" s="65"/>
      <c r="M958" s="65"/>
      <c r="N958" s="65"/>
      <c r="O958" s="65"/>
      <c r="P958" s="65"/>
      <c r="Q958" s="65"/>
      <c r="R958" s="65"/>
      <c r="S958" s="65"/>
    </row>
    <row r="959" spans="1:19" s="20" customFormat="1" x14ac:dyDescent="0.55000000000000004">
      <c r="A959" s="19"/>
      <c r="E959" s="19"/>
      <c r="H959" s="65"/>
      <c r="I959" s="65"/>
      <c r="J959" s="65"/>
      <c r="K959" s="65"/>
      <c r="L959" s="65"/>
      <c r="M959" s="65"/>
      <c r="N959" s="65"/>
      <c r="O959" s="65"/>
      <c r="P959" s="65"/>
      <c r="Q959" s="65"/>
      <c r="R959" s="65"/>
      <c r="S959" s="65"/>
    </row>
    <row r="960" spans="1:19" s="20" customFormat="1" x14ac:dyDescent="0.55000000000000004">
      <c r="A960" s="19"/>
      <c r="E960" s="19"/>
      <c r="H960" s="65"/>
      <c r="I960" s="65"/>
      <c r="J960" s="65"/>
      <c r="K960" s="65"/>
      <c r="L960" s="65"/>
      <c r="M960" s="65"/>
      <c r="N960" s="65"/>
      <c r="O960" s="65"/>
      <c r="P960" s="65"/>
      <c r="Q960" s="65"/>
      <c r="R960" s="65"/>
      <c r="S960" s="65"/>
    </row>
    <row r="961" spans="1:19" s="20" customFormat="1" x14ac:dyDescent="0.55000000000000004">
      <c r="A961" s="19"/>
      <c r="E961" s="19"/>
      <c r="H961" s="65"/>
      <c r="I961" s="65"/>
      <c r="J961" s="65"/>
      <c r="K961" s="65"/>
      <c r="L961" s="65"/>
      <c r="M961" s="65"/>
      <c r="N961" s="65"/>
      <c r="O961" s="65"/>
      <c r="P961" s="65"/>
      <c r="Q961" s="65"/>
      <c r="R961" s="65"/>
      <c r="S961" s="65"/>
    </row>
    <row r="962" spans="1:19" s="20" customFormat="1" x14ac:dyDescent="0.55000000000000004">
      <c r="A962" s="19"/>
      <c r="E962" s="19"/>
      <c r="H962" s="65"/>
      <c r="I962" s="65"/>
      <c r="J962" s="65"/>
      <c r="K962" s="65"/>
      <c r="L962" s="65"/>
      <c r="M962" s="65"/>
      <c r="N962" s="65"/>
      <c r="O962" s="65"/>
      <c r="P962" s="65"/>
      <c r="Q962" s="65"/>
      <c r="R962" s="65"/>
      <c r="S962" s="65"/>
    </row>
    <row r="963" spans="1:19" s="20" customFormat="1" x14ac:dyDescent="0.55000000000000004">
      <c r="A963" s="19"/>
      <c r="E963" s="19"/>
      <c r="H963" s="65"/>
      <c r="I963" s="65"/>
      <c r="J963" s="65"/>
      <c r="K963" s="65"/>
      <c r="L963" s="65"/>
      <c r="M963" s="65"/>
      <c r="N963" s="65"/>
      <c r="O963" s="65"/>
      <c r="P963" s="65"/>
      <c r="Q963" s="65"/>
      <c r="R963" s="65"/>
      <c r="S963" s="65"/>
    </row>
    <row r="964" spans="1:19" s="20" customFormat="1" x14ac:dyDescent="0.55000000000000004">
      <c r="A964" s="19"/>
      <c r="E964" s="19"/>
      <c r="H964" s="65"/>
      <c r="I964" s="65"/>
      <c r="J964" s="65"/>
      <c r="K964" s="65"/>
      <c r="L964" s="65"/>
      <c r="M964" s="65"/>
      <c r="N964" s="65"/>
      <c r="O964" s="65"/>
      <c r="P964" s="65"/>
      <c r="Q964" s="65"/>
      <c r="R964" s="65"/>
      <c r="S964" s="65"/>
    </row>
    <row r="965" spans="1:19" s="20" customFormat="1" x14ac:dyDescent="0.55000000000000004">
      <c r="A965" s="19"/>
      <c r="E965" s="19"/>
      <c r="H965" s="65"/>
      <c r="I965" s="65"/>
      <c r="J965" s="65"/>
      <c r="K965" s="65"/>
      <c r="L965" s="65"/>
      <c r="M965" s="65"/>
      <c r="N965" s="65"/>
      <c r="O965" s="65"/>
      <c r="P965" s="65"/>
      <c r="Q965" s="65"/>
      <c r="R965" s="65"/>
      <c r="S965" s="65"/>
    </row>
    <row r="966" spans="1:19" s="20" customFormat="1" x14ac:dyDescent="0.55000000000000004">
      <c r="A966" s="19"/>
      <c r="E966" s="19"/>
      <c r="H966" s="65"/>
      <c r="I966" s="65"/>
      <c r="J966" s="65"/>
      <c r="K966" s="65"/>
      <c r="L966" s="65"/>
      <c r="M966" s="65"/>
      <c r="N966" s="65"/>
      <c r="O966" s="65"/>
      <c r="P966" s="65"/>
      <c r="Q966" s="65"/>
      <c r="R966" s="65"/>
      <c r="S966" s="65"/>
    </row>
    <row r="967" spans="1:19" s="20" customFormat="1" x14ac:dyDescent="0.55000000000000004">
      <c r="A967" s="19"/>
      <c r="E967" s="19"/>
      <c r="H967" s="65"/>
      <c r="I967" s="65"/>
      <c r="J967" s="65"/>
      <c r="K967" s="65"/>
      <c r="L967" s="65"/>
      <c r="M967" s="65"/>
      <c r="N967" s="65"/>
      <c r="O967" s="65"/>
      <c r="P967" s="65"/>
      <c r="Q967" s="65"/>
      <c r="R967" s="65"/>
      <c r="S967" s="65"/>
    </row>
    <row r="968" spans="1:19" s="20" customFormat="1" x14ac:dyDescent="0.55000000000000004">
      <c r="A968" s="19"/>
      <c r="E968" s="19"/>
      <c r="H968" s="65"/>
      <c r="I968" s="65"/>
      <c r="J968" s="65"/>
      <c r="K968" s="65"/>
      <c r="L968" s="65"/>
      <c r="M968" s="65"/>
      <c r="N968" s="65"/>
      <c r="O968" s="65"/>
      <c r="P968" s="65"/>
      <c r="Q968" s="65"/>
      <c r="R968" s="65"/>
      <c r="S968" s="65"/>
    </row>
    <row r="969" spans="1:19" s="20" customFormat="1" x14ac:dyDescent="0.55000000000000004">
      <c r="A969" s="19"/>
      <c r="E969" s="19"/>
      <c r="H969" s="65"/>
      <c r="I969" s="65"/>
      <c r="J969" s="65"/>
      <c r="K969" s="65"/>
      <c r="L969" s="65"/>
      <c r="M969" s="65"/>
      <c r="N969" s="65"/>
      <c r="O969" s="65"/>
      <c r="P969" s="65"/>
      <c r="Q969" s="65"/>
      <c r="R969" s="65"/>
      <c r="S969" s="65"/>
    </row>
    <row r="970" spans="1:19" s="20" customFormat="1" x14ac:dyDescent="0.55000000000000004">
      <c r="A970" s="19"/>
      <c r="E970" s="19"/>
      <c r="H970" s="65"/>
      <c r="I970" s="65"/>
      <c r="J970" s="65"/>
      <c r="K970" s="65"/>
      <c r="L970" s="65"/>
      <c r="M970" s="65"/>
      <c r="N970" s="65"/>
      <c r="O970" s="65"/>
      <c r="P970" s="65"/>
      <c r="Q970" s="65"/>
      <c r="R970" s="65"/>
      <c r="S970" s="65"/>
    </row>
    <row r="971" spans="1:19" s="20" customFormat="1" x14ac:dyDescent="0.55000000000000004">
      <c r="A971" s="19"/>
      <c r="E971" s="19"/>
      <c r="H971" s="65"/>
      <c r="I971" s="65"/>
      <c r="J971" s="65"/>
      <c r="K971" s="65"/>
      <c r="L971" s="65"/>
      <c r="M971" s="65"/>
      <c r="N971" s="65"/>
      <c r="O971" s="65"/>
      <c r="P971" s="65"/>
      <c r="Q971" s="65"/>
      <c r="R971" s="65"/>
      <c r="S971" s="65"/>
    </row>
    <row r="972" spans="1:19" s="20" customFormat="1" x14ac:dyDescent="0.55000000000000004">
      <c r="A972" s="19"/>
      <c r="E972" s="19"/>
      <c r="H972" s="65"/>
      <c r="I972" s="65"/>
      <c r="J972" s="65"/>
      <c r="K972" s="65"/>
      <c r="L972" s="65"/>
      <c r="M972" s="65"/>
      <c r="N972" s="65"/>
      <c r="O972" s="65"/>
      <c r="P972" s="65"/>
      <c r="Q972" s="65"/>
      <c r="R972" s="65"/>
      <c r="S972" s="65"/>
    </row>
    <row r="973" spans="1:19" s="20" customFormat="1" x14ac:dyDescent="0.55000000000000004">
      <c r="A973" s="19"/>
      <c r="E973" s="19"/>
      <c r="H973" s="65"/>
      <c r="I973" s="65"/>
      <c r="J973" s="65"/>
      <c r="K973" s="65"/>
      <c r="L973" s="65"/>
      <c r="M973" s="65"/>
      <c r="N973" s="65"/>
      <c r="O973" s="65"/>
      <c r="P973" s="65"/>
      <c r="Q973" s="65"/>
      <c r="R973" s="65"/>
      <c r="S973" s="65"/>
    </row>
    <row r="974" spans="1:19" s="20" customFormat="1" x14ac:dyDescent="0.55000000000000004">
      <c r="A974" s="19"/>
      <c r="E974" s="19"/>
      <c r="H974" s="65"/>
      <c r="I974" s="65"/>
      <c r="J974" s="65"/>
      <c r="K974" s="65"/>
      <c r="L974" s="65"/>
      <c r="M974" s="65"/>
      <c r="N974" s="65"/>
      <c r="O974" s="65"/>
      <c r="P974" s="65"/>
      <c r="Q974" s="65"/>
      <c r="R974" s="65"/>
      <c r="S974" s="65"/>
    </row>
    <row r="975" spans="1:19" s="20" customFormat="1" x14ac:dyDescent="0.55000000000000004">
      <c r="A975" s="19"/>
      <c r="E975" s="19"/>
      <c r="H975" s="65"/>
      <c r="I975" s="65"/>
      <c r="J975" s="65"/>
      <c r="K975" s="65"/>
      <c r="L975" s="65"/>
      <c r="M975" s="65"/>
      <c r="N975" s="65"/>
      <c r="O975" s="65"/>
      <c r="P975" s="65"/>
      <c r="Q975" s="65"/>
      <c r="R975" s="65"/>
      <c r="S975" s="65"/>
    </row>
    <row r="976" spans="1:19" s="20" customFormat="1" x14ac:dyDescent="0.55000000000000004">
      <c r="A976" s="19"/>
      <c r="E976" s="19"/>
      <c r="H976" s="65"/>
      <c r="I976" s="65"/>
      <c r="J976" s="65"/>
      <c r="K976" s="65"/>
      <c r="L976" s="65"/>
      <c r="M976" s="65"/>
      <c r="N976" s="65"/>
      <c r="O976" s="65"/>
      <c r="P976" s="65"/>
      <c r="Q976" s="65"/>
      <c r="R976" s="65"/>
      <c r="S976" s="65"/>
    </row>
    <row r="977" spans="1:19" s="20" customFormat="1" x14ac:dyDescent="0.55000000000000004">
      <c r="A977" s="19"/>
      <c r="E977" s="19"/>
      <c r="H977" s="65"/>
      <c r="I977" s="65"/>
      <c r="J977" s="65"/>
      <c r="K977" s="65"/>
      <c r="L977" s="65"/>
      <c r="M977" s="65"/>
      <c r="N977" s="65"/>
      <c r="O977" s="65"/>
      <c r="P977" s="65"/>
      <c r="Q977" s="65"/>
      <c r="R977" s="65"/>
      <c r="S977" s="65"/>
    </row>
    <row r="978" spans="1:19" s="20" customFormat="1" x14ac:dyDescent="0.55000000000000004">
      <c r="A978" s="19"/>
      <c r="E978" s="19"/>
      <c r="H978" s="65"/>
      <c r="I978" s="65"/>
      <c r="J978" s="65"/>
      <c r="K978" s="65"/>
      <c r="L978" s="65"/>
      <c r="M978" s="65"/>
      <c r="N978" s="65"/>
      <c r="O978" s="65"/>
      <c r="P978" s="65"/>
      <c r="Q978" s="65"/>
      <c r="R978" s="65"/>
      <c r="S978" s="65"/>
    </row>
    <row r="979" spans="1:19" s="20" customFormat="1" x14ac:dyDescent="0.55000000000000004">
      <c r="A979" s="19"/>
      <c r="E979" s="19"/>
      <c r="H979" s="65"/>
      <c r="I979" s="65"/>
      <c r="J979" s="65"/>
      <c r="K979" s="65"/>
      <c r="L979" s="65"/>
      <c r="M979" s="65"/>
      <c r="N979" s="65"/>
      <c r="O979" s="65"/>
      <c r="P979" s="65"/>
      <c r="Q979" s="65"/>
      <c r="R979" s="65"/>
      <c r="S979" s="65"/>
    </row>
    <row r="980" spans="1:19" s="20" customFormat="1" x14ac:dyDescent="0.55000000000000004">
      <c r="A980" s="19"/>
      <c r="E980" s="19"/>
      <c r="H980" s="65"/>
      <c r="I980" s="65"/>
      <c r="J980" s="65"/>
      <c r="K980" s="65"/>
      <c r="L980" s="65"/>
      <c r="M980" s="65"/>
      <c r="N980" s="65"/>
      <c r="O980" s="65"/>
      <c r="P980" s="65"/>
      <c r="Q980" s="65"/>
      <c r="R980" s="65"/>
      <c r="S980" s="65"/>
    </row>
    <row r="981" spans="1:19" s="20" customFormat="1" x14ac:dyDescent="0.55000000000000004">
      <c r="A981" s="19"/>
      <c r="E981" s="19"/>
      <c r="H981" s="65"/>
      <c r="I981" s="65"/>
      <c r="J981" s="65"/>
      <c r="K981" s="65"/>
      <c r="L981" s="65"/>
      <c r="M981" s="65"/>
      <c r="N981" s="65"/>
      <c r="O981" s="65"/>
      <c r="P981" s="65"/>
      <c r="Q981" s="65"/>
      <c r="R981" s="65"/>
      <c r="S981" s="65"/>
    </row>
    <row r="982" spans="1:19" s="20" customFormat="1" x14ac:dyDescent="0.55000000000000004">
      <c r="A982" s="19"/>
      <c r="E982" s="19"/>
      <c r="H982" s="65"/>
      <c r="I982" s="65"/>
      <c r="J982" s="65"/>
      <c r="K982" s="65"/>
      <c r="L982" s="65"/>
      <c r="M982" s="65"/>
      <c r="N982" s="65"/>
      <c r="O982" s="65"/>
      <c r="P982" s="65"/>
      <c r="Q982" s="65"/>
      <c r="R982" s="65"/>
      <c r="S982" s="65"/>
    </row>
    <row r="983" spans="1:19" s="20" customFormat="1" x14ac:dyDescent="0.55000000000000004">
      <c r="A983" s="19"/>
      <c r="E983" s="19"/>
      <c r="H983" s="65"/>
      <c r="I983" s="65"/>
      <c r="J983" s="65"/>
      <c r="K983" s="65"/>
      <c r="L983" s="65"/>
      <c r="M983" s="65"/>
      <c r="N983" s="65"/>
      <c r="O983" s="65"/>
      <c r="P983" s="65"/>
      <c r="Q983" s="65"/>
      <c r="R983" s="65"/>
      <c r="S983" s="65"/>
    </row>
    <row r="984" spans="1:19" s="20" customFormat="1" x14ac:dyDescent="0.55000000000000004">
      <c r="A984" s="19"/>
      <c r="E984" s="19"/>
      <c r="H984" s="65"/>
      <c r="I984" s="65"/>
      <c r="J984" s="65"/>
      <c r="K984" s="65"/>
      <c r="L984" s="65"/>
      <c r="M984" s="65"/>
      <c r="N984" s="65"/>
      <c r="O984" s="65"/>
      <c r="P984" s="65"/>
      <c r="Q984" s="65"/>
      <c r="R984" s="65"/>
      <c r="S984" s="65"/>
    </row>
    <row r="985" spans="1:19" s="20" customFormat="1" x14ac:dyDescent="0.55000000000000004">
      <c r="A985" s="19"/>
      <c r="E985" s="19"/>
      <c r="H985" s="65"/>
      <c r="I985" s="65"/>
      <c r="J985" s="65"/>
      <c r="K985" s="65"/>
      <c r="L985" s="65"/>
      <c r="M985" s="65"/>
      <c r="N985" s="65"/>
      <c r="O985" s="65"/>
      <c r="P985" s="65"/>
      <c r="Q985" s="65"/>
      <c r="R985" s="65"/>
      <c r="S985" s="65"/>
    </row>
    <row r="986" spans="1:19" s="20" customFormat="1" x14ac:dyDescent="0.55000000000000004">
      <c r="A986" s="19"/>
      <c r="E986" s="19"/>
      <c r="H986" s="65"/>
      <c r="I986" s="65"/>
      <c r="J986" s="65"/>
      <c r="K986" s="65"/>
      <c r="L986" s="65"/>
      <c r="M986" s="65"/>
      <c r="N986" s="65"/>
      <c r="O986" s="65"/>
      <c r="P986" s="65"/>
      <c r="Q986" s="65"/>
      <c r="R986" s="65"/>
      <c r="S986" s="65"/>
    </row>
    <row r="987" spans="1:19" s="20" customFormat="1" x14ac:dyDescent="0.55000000000000004">
      <c r="A987" s="19"/>
      <c r="E987" s="19"/>
      <c r="H987" s="65"/>
      <c r="I987" s="65"/>
      <c r="J987" s="65"/>
      <c r="K987" s="65"/>
      <c r="L987" s="65"/>
      <c r="M987" s="65"/>
      <c r="N987" s="65"/>
      <c r="O987" s="65"/>
      <c r="P987" s="65"/>
      <c r="Q987" s="65"/>
      <c r="R987" s="65"/>
      <c r="S987" s="65"/>
    </row>
    <row r="988" spans="1:19" s="20" customFormat="1" x14ac:dyDescent="0.55000000000000004">
      <c r="A988" s="19"/>
      <c r="E988" s="19"/>
      <c r="H988" s="65"/>
      <c r="I988" s="65"/>
      <c r="J988" s="65"/>
      <c r="K988" s="65"/>
      <c r="L988" s="65"/>
      <c r="M988" s="65"/>
      <c r="N988" s="65"/>
      <c r="O988" s="65"/>
      <c r="P988" s="65"/>
      <c r="Q988" s="65"/>
      <c r="R988" s="65"/>
      <c r="S988" s="65"/>
    </row>
    <row r="989" spans="1:19" s="20" customFormat="1" x14ac:dyDescent="0.55000000000000004">
      <c r="A989" s="19"/>
      <c r="E989" s="19"/>
      <c r="H989" s="65"/>
      <c r="I989" s="65"/>
      <c r="J989" s="65"/>
      <c r="K989" s="65"/>
      <c r="L989" s="65"/>
      <c r="M989" s="65"/>
      <c r="N989" s="65"/>
      <c r="O989" s="65"/>
      <c r="P989" s="65"/>
      <c r="Q989" s="65"/>
      <c r="R989" s="65"/>
      <c r="S989" s="65"/>
    </row>
    <row r="990" spans="1:19" s="20" customFormat="1" x14ac:dyDescent="0.55000000000000004">
      <c r="A990" s="19"/>
      <c r="E990" s="19"/>
      <c r="H990" s="65"/>
      <c r="I990" s="65"/>
      <c r="J990" s="65"/>
      <c r="K990" s="65"/>
      <c r="L990" s="65"/>
      <c r="M990" s="65"/>
      <c r="N990" s="65"/>
      <c r="O990" s="65"/>
      <c r="P990" s="65"/>
      <c r="Q990" s="65"/>
      <c r="R990" s="65"/>
      <c r="S990" s="65"/>
    </row>
    <row r="991" spans="1:19" s="20" customFormat="1" x14ac:dyDescent="0.55000000000000004">
      <c r="A991" s="19"/>
      <c r="E991" s="19"/>
      <c r="H991" s="65"/>
      <c r="I991" s="65"/>
      <c r="J991" s="65"/>
      <c r="K991" s="65"/>
      <c r="L991" s="65"/>
      <c r="M991" s="65"/>
      <c r="N991" s="65"/>
      <c r="O991" s="65"/>
      <c r="P991" s="65"/>
      <c r="Q991" s="65"/>
      <c r="R991" s="65"/>
      <c r="S991" s="65"/>
    </row>
    <row r="992" spans="1:19" s="20" customFormat="1" x14ac:dyDescent="0.55000000000000004">
      <c r="A992" s="19"/>
      <c r="E992" s="19"/>
      <c r="H992" s="65"/>
      <c r="I992" s="65"/>
      <c r="J992" s="65"/>
      <c r="K992" s="65"/>
      <c r="L992" s="65"/>
      <c r="M992" s="65"/>
      <c r="N992" s="65"/>
      <c r="O992" s="65"/>
      <c r="P992" s="65"/>
      <c r="Q992" s="65"/>
      <c r="R992" s="65"/>
      <c r="S992" s="65"/>
    </row>
    <row r="993" spans="1:19" s="20" customFormat="1" x14ac:dyDescent="0.55000000000000004">
      <c r="A993" s="19"/>
      <c r="E993" s="19"/>
      <c r="H993" s="65"/>
      <c r="I993" s="65"/>
      <c r="J993" s="65"/>
      <c r="K993" s="65"/>
      <c r="L993" s="65"/>
      <c r="M993" s="65"/>
      <c r="N993" s="65"/>
      <c r="O993" s="65"/>
      <c r="P993" s="65"/>
      <c r="Q993" s="65"/>
      <c r="R993" s="65"/>
      <c r="S993" s="65"/>
    </row>
    <row r="994" spans="1:19" s="20" customFormat="1" x14ac:dyDescent="0.55000000000000004">
      <c r="A994" s="19"/>
      <c r="E994" s="19"/>
      <c r="H994" s="65"/>
      <c r="I994" s="65"/>
      <c r="J994" s="65"/>
      <c r="K994" s="65"/>
      <c r="L994" s="65"/>
      <c r="M994" s="65"/>
      <c r="N994" s="65"/>
      <c r="O994" s="65"/>
      <c r="P994" s="65"/>
      <c r="Q994" s="65"/>
      <c r="R994" s="65"/>
      <c r="S994" s="65"/>
    </row>
    <row r="995" spans="1:19" s="20" customFormat="1" x14ac:dyDescent="0.55000000000000004">
      <c r="A995" s="19"/>
      <c r="E995" s="19"/>
      <c r="H995" s="65"/>
      <c r="I995" s="65"/>
      <c r="J995" s="65"/>
      <c r="K995" s="65"/>
      <c r="L995" s="65"/>
      <c r="M995" s="65"/>
      <c r="N995" s="65"/>
      <c r="O995" s="65"/>
      <c r="P995" s="65"/>
      <c r="Q995" s="65"/>
      <c r="R995" s="65"/>
      <c r="S995" s="65"/>
    </row>
    <row r="996" spans="1:19" s="20" customFormat="1" x14ac:dyDescent="0.55000000000000004">
      <c r="A996" s="19"/>
      <c r="E996" s="19"/>
      <c r="H996" s="65"/>
      <c r="I996" s="65"/>
      <c r="J996" s="65"/>
      <c r="K996" s="65"/>
      <c r="L996" s="65"/>
      <c r="M996" s="65"/>
      <c r="N996" s="65"/>
      <c r="O996" s="65"/>
      <c r="P996" s="65"/>
      <c r="Q996" s="65"/>
      <c r="R996" s="65"/>
      <c r="S996" s="65"/>
    </row>
    <row r="997" spans="1:19" s="20" customFormat="1" x14ac:dyDescent="0.55000000000000004">
      <c r="A997" s="19"/>
      <c r="E997" s="19"/>
      <c r="H997" s="65"/>
      <c r="I997" s="65"/>
      <c r="J997" s="65"/>
      <c r="K997" s="65"/>
      <c r="L997" s="65"/>
      <c r="M997" s="65"/>
      <c r="N997" s="65"/>
      <c r="O997" s="65"/>
      <c r="P997" s="65"/>
      <c r="Q997" s="65"/>
      <c r="R997" s="65"/>
      <c r="S997" s="65"/>
    </row>
    <row r="998" spans="1:19" s="20" customFormat="1" x14ac:dyDescent="0.55000000000000004">
      <c r="A998" s="19"/>
      <c r="E998" s="19"/>
      <c r="H998" s="65"/>
      <c r="I998" s="65"/>
      <c r="J998" s="65"/>
      <c r="K998" s="65"/>
      <c r="L998" s="65"/>
      <c r="M998" s="65"/>
      <c r="N998" s="65"/>
      <c r="O998" s="65"/>
      <c r="P998" s="65"/>
      <c r="Q998" s="65"/>
      <c r="R998" s="65"/>
      <c r="S998" s="65"/>
    </row>
    <row r="999" spans="1:19" s="20" customFormat="1" x14ac:dyDescent="0.55000000000000004">
      <c r="A999" s="19"/>
      <c r="E999" s="19"/>
      <c r="H999" s="65"/>
      <c r="I999" s="65"/>
      <c r="J999" s="65"/>
      <c r="K999" s="65"/>
      <c r="L999" s="65"/>
      <c r="M999" s="65"/>
      <c r="N999" s="65"/>
      <c r="O999" s="65"/>
      <c r="P999" s="65"/>
      <c r="Q999" s="65"/>
      <c r="R999" s="65"/>
      <c r="S999" s="65"/>
    </row>
    <row r="1000" spans="1:19" s="20" customFormat="1" x14ac:dyDescent="0.55000000000000004">
      <c r="A1000" s="19"/>
      <c r="E1000" s="19"/>
      <c r="H1000" s="65"/>
      <c r="I1000" s="65"/>
      <c r="J1000" s="65"/>
      <c r="K1000" s="65"/>
      <c r="L1000" s="65"/>
      <c r="M1000" s="65"/>
      <c r="N1000" s="65"/>
      <c r="O1000" s="65"/>
      <c r="P1000" s="65"/>
      <c r="Q1000" s="65"/>
      <c r="R1000" s="65"/>
      <c r="S1000" s="65"/>
    </row>
    <row r="1001" spans="1:19" s="20" customFormat="1" x14ac:dyDescent="0.55000000000000004">
      <c r="A1001" s="19"/>
      <c r="E1001" s="19"/>
      <c r="H1001" s="65"/>
      <c r="I1001" s="65"/>
      <c r="J1001" s="65"/>
      <c r="K1001" s="65"/>
      <c r="L1001" s="65"/>
      <c r="M1001" s="65"/>
      <c r="N1001" s="65"/>
      <c r="O1001" s="65"/>
      <c r="P1001" s="65"/>
      <c r="Q1001" s="65"/>
      <c r="R1001" s="65"/>
      <c r="S1001" s="65"/>
    </row>
    <row r="1002" spans="1:19" s="20" customFormat="1" x14ac:dyDescent="0.55000000000000004">
      <c r="A1002" s="19"/>
      <c r="E1002" s="19"/>
      <c r="H1002" s="65"/>
      <c r="I1002" s="65"/>
      <c r="J1002" s="65"/>
      <c r="K1002" s="65"/>
      <c r="L1002" s="65"/>
      <c r="M1002" s="65"/>
      <c r="N1002" s="65"/>
      <c r="O1002" s="65"/>
      <c r="P1002" s="65"/>
      <c r="Q1002" s="65"/>
      <c r="R1002" s="65"/>
      <c r="S1002" s="65"/>
    </row>
    <row r="1003" spans="1:19" s="20" customFormat="1" x14ac:dyDescent="0.55000000000000004">
      <c r="A1003" s="19"/>
      <c r="E1003" s="19"/>
      <c r="H1003" s="65"/>
      <c r="I1003" s="65"/>
      <c r="J1003" s="65"/>
      <c r="K1003" s="65"/>
      <c r="L1003" s="65"/>
      <c r="M1003" s="65"/>
      <c r="N1003" s="65"/>
      <c r="O1003" s="65"/>
      <c r="P1003" s="65"/>
      <c r="Q1003" s="65"/>
      <c r="R1003" s="65"/>
      <c r="S1003" s="65"/>
    </row>
    <row r="1004" spans="1:19" s="20" customFormat="1" x14ac:dyDescent="0.55000000000000004">
      <c r="A1004" s="19"/>
      <c r="E1004" s="19"/>
      <c r="H1004" s="65"/>
      <c r="I1004" s="65"/>
      <c r="J1004" s="65"/>
      <c r="K1004" s="65"/>
      <c r="L1004" s="65"/>
      <c r="M1004" s="65"/>
      <c r="N1004" s="65"/>
      <c r="O1004" s="65"/>
      <c r="P1004" s="65"/>
      <c r="Q1004" s="65"/>
      <c r="R1004" s="65"/>
      <c r="S1004" s="65"/>
    </row>
    <row r="1005" spans="1:19" s="20" customFormat="1" x14ac:dyDescent="0.55000000000000004">
      <c r="A1005" s="19"/>
      <c r="E1005" s="19"/>
      <c r="H1005" s="65"/>
      <c r="I1005" s="65"/>
      <c r="J1005" s="65"/>
      <c r="K1005" s="65"/>
      <c r="L1005" s="65"/>
      <c r="M1005" s="65"/>
      <c r="N1005" s="65"/>
      <c r="O1005" s="65"/>
      <c r="P1005" s="65"/>
      <c r="Q1005" s="65"/>
      <c r="R1005" s="65"/>
      <c r="S1005" s="65"/>
    </row>
    <row r="1006" spans="1:19" s="20" customFormat="1" x14ac:dyDescent="0.55000000000000004">
      <c r="A1006" s="19"/>
      <c r="E1006" s="19"/>
      <c r="H1006" s="65"/>
      <c r="I1006" s="65"/>
      <c r="J1006" s="65"/>
      <c r="K1006" s="65"/>
      <c r="L1006" s="65"/>
      <c r="M1006" s="65"/>
      <c r="N1006" s="65"/>
      <c r="O1006" s="65"/>
      <c r="P1006" s="65"/>
      <c r="Q1006" s="65"/>
      <c r="R1006" s="65"/>
      <c r="S1006" s="65"/>
    </row>
    <row r="1007" spans="1:19" s="20" customFormat="1" x14ac:dyDescent="0.55000000000000004">
      <c r="A1007" s="19"/>
      <c r="E1007" s="19"/>
      <c r="H1007" s="65"/>
      <c r="I1007" s="65"/>
      <c r="J1007" s="65"/>
      <c r="K1007" s="65"/>
      <c r="L1007" s="65"/>
      <c r="M1007" s="65"/>
      <c r="N1007" s="65"/>
      <c r="O1007" s="65"/>
      <c r="P1007" s="65"/>
      <c r="Q1007" s="65"/>
      <c r="R1007" s="65"/>
      <c r="S1007" s="65"/>
    </row>
    <row r="1008" spans="1:19" s="20" customFormat="1" x14ac:dyDescent="0.55000000000000004">
      <c r="A1008" s="19"/>
      <c r="E1008" s="19"/>
      <c r="H1008" s="65"/>
      <c r="I1008" s="65"/>
      <c r="J1008" s="65"/>
      <c r="K1008" s="65"/>
      <c r="L1008" s="65"/>
      <c r="M1008" s="65"/>
      <c r="N1008" s="65"/>
      <c r="O1008" s="65"/>
      <c r="P1008" s="65"/>
      <c r="Q1008" s="65"/>
      <c r="R1008" s="65"/>
      <c r="S1008" s="65"/>
    </row>
    <row r="1009" spans="1:19" s="20" customFormat="1" x14ac:dyDescent="0.55000000000000004">
      <c r="A1009" s="19"/>
      <c r="E1009" s="19"/>
      <c r="H1009" s="65"/>
      <c r="I1009" s="65"/>
      <c r="J1009" s="65"/>
      <c r="K1009" s="65"/>
      <c r="L1009" s="65"/>
      <c r="M1009" s="65"/>
      <c r="N1009" s="65"/>
      <c r="O1009" s="65"/>
      <c r="P1009" s="65"/>
      <c r="Q1009" s="65"/>
      <c r="R1009" s="65"/>
      <c r="S1009" s="65"/>
    </row>
    <row r="1010" spans="1:19" s="20" customFormat="1" x14ac:dyDescent="0.55000000000000004">
      <c r="A1010" s="19"/>
      <c r="E1010" s="19"/>
      <c r="H1010" s="65"/>
      <c r="I1010" s="65"/>
      <c r="J1010" s="65"/>
      <c r="K1010" s="65"/>
      <c r="L1010" s="65"/>
      <c r="M1010" s="65"/>
      <c r="N1010" s="65"/>
      <c r="O1010" s="65"/>
      <c r="P1010" s="65"/>
      <c r="Q1010" s="65"/>
      <c r="R1010" s="65"/>
      <c r="S1010" s="65"/>
    </row>
    <row r="1011" spans="1:19" s="20" customFormat="1" x14ac:dyDescent="0.55000000000000004">
      <c r="A1011" s="19"/>
      <c r="E1011" s="19"/>
      <c r="H1011" s="65"/>
      <c r="I1011" s="65"/>
      <c r="J1011" s="65"/>
      <c r="K1011" s="65"/>
      <c r="L1011" s="65"/>
      <c r="M1011" s="65"/>
      <c r="N1011" s="65"/>
      <c r="O1011" s="65"/>
      <c r="P1011" s="65"/>
      <c r="Q1011" s="65"/>
      <c r="R1011" s="65"/>
      <c r="S1011" s="65"/>
    </row>
    <row r="1012" spans="1:19" s="20" customFormat="1" x14ac:dyDescent="0.55000000000000004">
      <c r="A1012" s="19"/>
      <c r="E1012" s="19"/>
      <c r="H1012" s="65"/>
      <c r="I1012" s="65"/>
      <c r="J1012" s="65"/>
      <c r="K1012" s="65"/>
      <c r="L1012" s="65"/>
      <c r="M1012" s="65"/>
      <c r="N1012" s="65"/>
      <c r="O1012" s="65"/>
      <c r="P1012" s="65"/>
      <c r="Q1012" s="65"/>
      <c r="R1012" s="65"/>
      <c r="S1012" s="65"/>
    </row>
    <row r="1013" spans="1:19" s="20" customFormat="1" x14ac:dyDescent="0.55000000000000004">
      <c r="A1013" s="19"/>
      <c r="E1013" s="19"/>
      <c r="H1013" s="65"/>
      <c r="I1013" s="65"/>
      <c r="J1013" s="65"/>
      <c r="K1013" s="65"/>
      <c r="L1013" s="65"/>
      <c r="M1013" s="65"/>
      <c r="N1013" s="65"/>
      <c r="O1013" s="65"/>
      <c r="P1013" s="65"/>
      <c r="Q1013" s="65"/>
      <c r="R1013" s="65"/>
      <c r="S1013" s="65"/>
    </row>
    <row r="1014" spans="1:19" s="20" customFormat="1" x14ac:dyDescent="0.55000000000000004">
      <c r="A1014" s="19"/>
      <c r="E1014" s="19"/>
      <c r="H1014" s="65"/>
      <c r="I1014" s="65"/>
      <c r="J1014" s="65"/>
      <c r="K1014" s="65"/>
      <c r="L1014" s="65"/>
      <c r="M1014" s="65"/>
      <c r="N1014" s="65"/>
      <c r="O1014" s="65"/>
      <c r="P1014" s="65"/>
      <c r="Q1014" s="65"/>
      <c r="R1014" s="65"/>
      <c r="S1014" s="65"/>
    </row>
    <row r="1015" spans="1:19" s="20" customFormat="1" x14ac:dyDescent="0.55000000000000004">
      <c r="A1015" s="19"/>
      <c r="E1015" s="19"/>
      <c r="H1015" s="65"/>
      <c r="I1015" s="65"/>
      <c r="J1015" s="65"/>
      <c r="K1015" s="65"/>
      <c r="L1015" s="65"/>
      <c r="M1015" s="65"/>
      <c r="N1015" s="65"/>
      <c r="O1015" s="65"/>
      <c r="P1015" s="65"/>
      <c r="Q1015" s="65"/>
      <c r="R1015" s="65"/>
      <c r="S1015" s="65"/>
    </row>
    <row r="1016" spans="1:19" s="20" customFormat="1" x14ac:dyDescent="0.55000000000000004">
      <c r="A1016" s="19"/>
      <c r="E1016" s="19"/>
      <c r="H1016" s="65"/>
      <c r="I1016" s="65"/>
      <c r="J1016" s="65"/>
      <c r="K1016" s="65"/>
      <c r="L1016" s="65"/>
      <c r="M1016" s="65"/>
      <c r="N1016" s="65"/>
      <c r="O1016" s="65"/>
      <c r="P1016" s="65"/>
      <c r="Q1016" s="65"/>
      <c r="R1016" s="65"/>
      <c r="S1016" s="65"/>
    </row>
    <row r="1017" spans="1:19" s="20" customFormat="1" x14ac:dyDescent="0.55000000000000004">
      <c r="A1017" s="19"/>
      <c r="E1017" s="19"/>
      <c r="H1017" s="65"/>
      <c r="I1017" s="65"/>
      <c r="J1017" s="65"/>
      <c r="K1017" s="65"/>
      <c r="L1017" s="65"/>
      <c r="M1017" s="65"/>
      <c r="N1017" s="65"/>
      <c r="O1017" s="65"/>
      <c r="P1017" s="65"/>
      <c r="Q1017" s="65"/>
      <c r="R1017" s="65"/>
      <c r="S1017" s="65"/>
    </row>
    <row r="1018" spans="1:19" s="20" customFormat="1" x14ac:dyDescent="0.55000000000000004">
      <c r="A1018" s="19"/>
      <c r="E1018" s="19"/>
      <c r="H1018" s="65"/>
      <c r="I1018" s="65"/>
      <c r="J1018" s="65"/>
      <c r="K1018" s="65"/>
      <c r="L1018" s="65"/>
      <c r="M1018" s="65"/>
      <c r="N1018" s="65"/>
      <c r="O1018" s="65"/>
      <c r="P1018" s="65"/>
      <c r="Q1018" s="65"/>
      <c r="R1018" s="65"/>
      <c r="S1018" s="65"/>
    </row>
    <row r="1019" spans="1:19" s="20" customFormat="1" x14ac:dyDescent="0.55000000000000004">
      <c r="A1019" s="19"/>
      <c r="E1019" s="19"/>
      <c r="H1019" s="65"/>
      <c r="I1019" s="65"/>
      <c r="J1019" s="65"/>
      <c r="K1019" s="65"/>
      <c r="L1019" s="65"/>
      <c r="M1019" s="65"/>
      <c r="N1019" s="65"/>
      <c r="O1019" s="65"/>
      <c r="P1019" s="65"/>
      <c r="Q1019" s="65"/>
      <c r="R1019" s="65"/>
      <c r="S1019" s="65"/>
    </row>
    <row r="1020" spans="1:19" s="20" customFormat="1" x14ac:dyDescent="0.55000000000000004">
      <c r="A1020" s="19"/>
      <c r="E1020" s="19"/>
      <c r="H1020" s="65"/>
      <c r="I1020" s="65"/>
      <c r="J1020" s="65"/>
      <c r="K1020" s="65"/>
      <c r="L1020" s="65"/>
      <c r="M1020" s="65"/>
      <c r="N1020" s="65"/>
      <c r="O1020" s="65"/>
      <c r="P1020" s="65"/>
      <c r="Q1020" s="65"/>
      <c r="R1020" s="65"/>
      <c r="S1020" s="65"/>
    </row>
    <row r="1021" spans="1:19" s="20" customFormat="1" x14ac:dyDescent="0.55000000000000004">
      <c r="A1021" s="19"/>
      <c r="E1021" s="19"/>
      <c r="H1021" s="65"/>
      <c r="I1021" s="65"/>
      <c r="J1021" s="65"/>
      <c r="K1021" s="65"/>
      <c r="L1021" s="65"/>
      <c r="M1021" s="65"/>
      <c r="N1021" s="65"/>
      <c r="O1021" s="65"/>
      <c r="P1021" s="65"/>
      <c r="Q1021" s="65"/>
      <c r="R1021" s="65"/>
      <c r="S1021" s="65"/>
    </row>
    <row r="1022" spans="1:19" s="20" customFormat="1" x14ac:dyDescent="0.55000000000000004">
      <c r="A1022" s="19"/>
      <c r="E1022" s="19"/>
      <c r="H1022" s="65"/>
      <c r="I1022" s="65"/>
      <c r="J1022" s="65"/>
      <c r="K1022" s="65"/>
      <c r="L1022" s="65"/>
      <c r="M1022" s="65"/>
      <c r="N1022" s="65"/>
      <c r="O1022" s="65"/>
      <c r="P1022" s="65"/>
      <c r="Q1022" s="65"/>
      <c r="R1022" s="65"/>
      <c r="S1022" s="65"/>
    </row>
    <row r="1023" spans="1:19" s="20" customFormat="1" x14ac:dyDescent="0.55000000000000004">
      <c r="A1023" s="19"/>
      <c r="E1023" s="19"/>
      <c r="H1023" s="65"/>
      <c r="I1023" s="65"/>
      <c r="J1023" s="65"/>
      <c r="K1023" s="65"/>
      <c r="L1023" s="65"/>
      <c r="M1023" s="65"/>
      <c r="N1023" s="65"/>
      <c r="O1023" s="65"/>
      <c r="P1023" s="65"/>
      <c r="Q1023" s="65"/>
      <c r="R1023" s="65"/>
      <c r="S1023" s="65"/>
    </row>
    <row r="1024" spans="1:19" s="20" customFormat="1" x14ac:dyDescent="0.55000000000000004">
      <c r="A1024" s="19"/>
      <c r="E1024" s="19"/>
      <c r="H1024" s="65"/>
      <c r="I1024" s="65"/>
      <c r="J1024" s="65"/>
      <c r="K1024" s="65"/>
      <c r="L1024" s="65"/>
      <c r="M1024" s="65"/>
      <c r="N1024" s="65"/>
      <c r="O1024" s="65"/>
      <c r="P1024" s="65"/>
      <c r="Q1024" s="65"/>
      <c r="R1024" s="65"/>
      <c r="S1024" s="65"/>
    </row>
    <row r="1025" spans="1:19" s="20" customFormat="1" x14ac:dyDescent="0.55000000000000004">
      <c r="A1025" s="19"/>
      <c r="E1025" s="19"/>
      <c r="H1025" s="65"/>
      <c r="I1025" s="65"/>
      <c r="J1025" s="65"/>
      <c r="K1025" s="65"/>
      <c r="L1025" s="65"/>
      <c r="M1025" s="65"/>
      <c r="N1025" s="65"/>
      <c r="O1025" s="65"/>
      <c r="P1025" s="65"/>
      <c r="Q1025" s="65"/>
      <c r="R1025" s="65"/>
      <c r="S1025" s="65"/>
    </row>
    <row r="1026" spans="1:19" s="20" customFormat="1" x14ac:dyDescent="0.55000000000000004">
      <c r="A1026" s="19"/>
      <c r="E1026" s="19"/>
      <c r="H1026" s="65"/>
      <c r="I1026" s="65"/>
      <c r="J1026" s="65"/>
      <c r="K1026" s="65"/>
      <c r="L1026" s="65"/>
      <c r="M1026" s="65"/>
      <c r="N1026" s="65"/>
      <c r="O1026" s="65"/>
      <c r="P1026" s="65"/>
      <c r="Q1026" s="65"/>
      <c r="R1026" s="65"/>
      <c r="S1026" s="65"/>
    </row>
    <row r="1027" spans="1:19" s="20" customFormat="1" x14ac:dyDescent="0.55000000000000004">
      <c r="A1027" s="19"/>
      <c r="E1027" s="19"/>
      <c r="H1027" s="65"/>
      <c r="I1027" s="65"/>
      <c r="J1027" s="65"/>
      <c r="K1027" s="65"/>
      <c r="L1027" s="65"/>
      <c r="M1027" s="65"/>
      <c r="N1027" s="65"/>
      <c r="O1027" s="65"/>
      <c r="P1027" s="65"/>
      <c r="Q1027" s="65"/>
      <c r="R1027" s="65"/>
      <c r="S1027" s="65"/>
    </row>
    <row r="1028" spans="1:19" s="20" customFormat="1" x14ac:dyDescent="0.55000000000000004">
      <c r="A1028" s="19"/>
      <c r="E1028" s="19"/>
      <c r="H1028" s="65"/>
      <c r="I1028" s="65"/>
      <c r="J1028" s="65"/>
      <c r="K1028" s="65"/>
      <c r="L1028" s="65"/>
      <c r="M1028" s="65"/>
      <c r="N1028" s="65"/>
      <c r="O1028" s="65"/>
      <c r="P1028" s="65"/>
      <c r="Q1028" s="65"/>
      <c r="R1028" s="65"/>
      <c r="S1028" s="65"/>
    </row>
    <row r="1029" spans="1:19" s="20" customFormat="1" x14ac:dyDescent="0.55000000000000004">
      <c r="A1029" s="19"/>
      <c r="E1029" s="19"/>
      <c r="H1029" s="65"/>
      <c r="I1029" s="65"/>
      <c r="J1029" s="65"/>
      <c r="K1029" s="65"/>
      <c r="L1029" s="65"/>
      <c r="M1029" s="65"/>
      <c r="N1029" s="65"/>
      <c r="O1029" s="65"/>
      <c r="P1029" s="65"/>
      <c r="Q1029" s="65"/>
      <c r="R1029" s="65"/>
      <c r="S1029" s="65"/>
    </row>
    <row r="1030" spans="1:19" s="20" customFormat="1" x14ac:dyDescent="0.55000000000000004">
      <c r="A1030" s="19"/>
      <c r="E1030" s="19"/>
      <c r="H1030" s="65"/>
      <c r="I1030" s="65"/>
      <c r="J1030" s="65"/>
      <c r="K1030" s="65"/>
      <c r="L1030" s="65"/>
      <c r="M1030" s="65"/>
      <c r="N1030" s="65"/>
      <c r="O1030" s="65"/>
      <c r="P1030" s="65"/>
      <c r="Q1030" s="65"/>
      <c r="R1030" s="65"/>
      <c r="S1030" s="65"/>
    </row>
    <row r="1031" spans="1:19" s="20" customFormat="1" x14ac:dyDescent="0.55000000000000004">
      <c r="A1031" s="19"/>
      <c r="E1031" s="19"/>
      <c r="H1031" s="65"/>
      <c r="I1031" s="65"/>
      <c r="J1031" s="65"/>
      <c r="K1031" s="65"/>
      <c r="L1031" s="65"/>
      <c r="M1031" s="65"/>
      <c r="N1031" s="65"/>
      <c r="O1031" s="65"/>
      <c r="P1031" s="65"/>
      <c r="Q1031" s="65"/>
      <c r="R1031" s="65"/>
      <c r="S1031" s="65"/>
    </row>
    <row r="1032" spans="1:19" s="20" customFormat="1" x14ac:dyDescent="0.55000000000000004">
      <c r="A1032" s="19"/>
      <c r="E1032" s="19"/>
      <c r="H1032" s="65"/>
      <c r="I1032" s="65"/>
      <c r="J1032" s="65"/>
      <c r="K1032" s="65"/>
      <c r="L1032" s="65"/>
      <c r="M1032" s="65"/>
      <c r="N1032" s="65"/>
      <c r="O1032" s="65"/>
      <c r="P1032" s="65"/>
      <c r="Q1032" s="65"/>
      <c r="R1032" s="65"/>
      <c r="S1032" s="65"/>
    </row>
  </sheetData>
  <sheetProtection sheet="1" objects="1" scenarios="1" selectLockedCells="1"/>
  <mergeCells count="25">
    <mergeCell ref="A1:G1"/>
    <mergeCell ref="B41:C41"/>
    <mergeCell ref="F41:G41"/>
    <mergeCell ref="B11:C11"/>
    <mergeCell ref="B51:C51"/>
    <mergeCell ref="F51:G51"/>
    <mergeCell ref="B31:C31"/>
    <mergeCell ref="F31:G31"/>
    <mergeCell ref="F11:G11"/>
    <mergeCell ref="B21:C21"/>
    <mergeCell ref="F21:G21"/>
    <mergeCell ref="B61:C61"/>
    <mergeCell ref="F61:G61"/>
    <mergeCell ref="B71:C71"/>
    <mergeCell ref="F71:G71"/>
    <mergeCell ref="B81:C81"/>
    <mergeCell ref="F81:G81"/>
    <mergeCell ref="B121:C121"/>
    <mergeCell ref="F121:G121"/>
    <mergeCell ref="B91:C91"/>
    <mergeCell ref="F91:G91"/>
    <mergeCell ref="B101:C101"/>
    <mergeCell ref="F101:G101"/>
    <mergeCell ref="B111:C111"/>
    <mergeCell ref="F111:G111"/>
  </mergeCells>
  <phoneticPr fontId="13" type="noConversion"/>
  <conditionalFormatting sqref="B4">
    <cfRule type="cellIs" dxfId="103" priority="46" operator="equal">
      <formula>"**Wrong boat class or Event Number**"</formula>
    </cfRule>
  </conditionalFormatting>
  <conditionalFormatting sqref="B14">
    <cfRule type="cellIs" dxfId="102" priority="42" operator="equal">
      <formula>"**Wrong boat class or Event Number**"</formula>
    </cfRule>
  </conditionalFormatting>
  <conditionalFormatting sqref="B24">
    <cfRule type="cellIs" dxfId="101" priority="38" operator="equal">
      <formula>"**Wrong boat class or Event Number**"</formula>
    </cfRule>
  </conditionalFormatting>
  <conditionalFormatting sqref="B34">
    <cfRule type="cellIs" dxfId="100" priority="34" operator="equal">
      <formula>"**Wrong boat class or Event Number**"</formula>
    </cfRule>
  </conditionalFormatting>
  <conditionalFormatting sqref="B44">
    <cfRule type="cellIs" dxfId="99" priority="30" operator="equal">
      <formula>"**Wrong boat class or Event Number**"</formula>
    </cfRule>
  </conditionalFormatting>
  <conditionalFormatting sqref="B54">
    <cfRule type="cellIs" dxfId="98" priority="26" operator="equal">
      <formula>"**Wrong boat class or Event Number**"</formula>
    </cfRule>
  </conditionalFormatting>
  <conditionalFormatting sqref="B64">
    <cfRule type="cellIs" dxfId="97" priority="22" operator="equal">
      <formula>"**Wrong boat class or Event Number**"</formula>
    </cfRule>
  </conditionalFormatting>
  <conditionalFormatting sqref="B74">
    <cfRule type="cellIs" dxfId="96" priority="18" operator="equal">
      <formula>"**Wrong boat class or Event Number**"</formula>
    </cfRule>
  </conditionalFormatting>
  <conditionalFormatting sqref="B84">
    <cfRule type="cellIs" dxfId="95" priority="14" operator="equal">
      <formula>"**Wrong boat class or Event Number**"</formula>
    </cfRule>
  </conditionalFormatting>
  <conditionalFormatting sqref="B94">
    <cfRule type="cellIs" dxfId="94" priority="10" operator="equal">
      <formula>"**Wrong boat class or Event Number**"</formula>
    </cfRule>
  </conditionalFormatting>
  <conditionalFormatting sqref="B104">
    <cfRule type="cellIs" dxfId="93" priority="6" operator="equal">
      <formula>"**Wrong boat class or Event Number**"</formula>
    </cfRule>
  </conditionalFormatting>
  <conditionalFormatting sqref="B114">
    <cfRule type="cellIs" dxfId="92" priority="2" operator="equal">
      <formula>"**Wrong boat class or Event Number**"</formula>
    </cfRule>
  </conditionalFormatting>
  <conditionalFormatting sqref="C4">
    <cfRule type="cellIs" dxfId="91" priority="45" operator="equal">
      <formula>"*Enter crew info in yellow 'Notes' box*"</formula>
    </cfRule>
  </conditionalFormatting>
  <conditionalFormatting sqref="C14">
    <cfRule type="cellIs" dxfId="90" priority="41" operator="equal">
      <formula>"*Enter crew info in yellow 'Notes' box*"</formula>
    </cfRule>
  </conditionalFormatting>
  <conditionalFormatting sqref="C24">
    <cfRule type="cellIs" dxfId="89" priority="37" operator="equal">
      <formula>"*Enter crew info in yellow 'Notes' box*"</formula>
    </cfRule>
  </conditionalFormatting>
  <conditionalFormatting sqref="C34">
    <cfRule type="cellIs" dxfId="88" priority="33" operator="equal">
      <formula>"*Enter crew info in yellow 'Notes' box*"</formula>
    </cfRule>
  </conditionalFormatting>
  <conditionalFormatting sqref="C44">
    <cfRule type="cellIs" dxfId="87" priority="29" operator="equal">
      <formula>"*Enter crew info in yellow 'Notes' box*"</formula>
    </cfRule>
  </conditionalFormatting>
  <conditionalFormatting sqref="C54">
    <cfRule type="cellIs" dxfId="86" priority="25" operator="equal">
      <formula>"*Enter crew info in yellow 'Notes' box*"</formula>
    </cfRule>
  </conditionalFormatting>
  <conditionalFormatting sqref="C64">
    <cfRule type="cellIs" dxfId="85" priority="21" operator="equal">
      <formula>"*Enter crew info in yellow 'Notes' box*"</formula>
    </cfRule>
  </conditionalFormatting>
  <conditionalFormatting sqref="C74">
    <cfRule type="cellIs" dxfId="84" priority="17" operator="equal">
      <formula>"*Enter crew info in yellow 'Notes' box*"</formula>
    </cfRule>
  </conditionalFormatting>
  <conditionalFormatting sqref="C84">
    <cfRule type="cellIs" dxfId="83" priority="13" operator="equal">
      <formula>"*Enter crew info in yellow 'Notes' box*"</formula>
    </cfRule>
  </conditionalFormatting>
  <conditionalFormatting sqref="C94">
    <cfRule type="cellIs" dxfId="82" priority="9" operator="equal">
      <formula>"*Enter crew info in yellow 'Notes' box*"</formula>
    </cfRule>
  </conditionalFormatting>
  <conditionalFormatting sqref="C104">
    <cfRule type="cellIs" dxfId="81" priority="5" operator="equal">
      <formula>"*Enter crew info in yellow 'Notes' box*"</formula>
    </cfRule>
  </conditionalFormatting>
  <conditionalFormatting sqref="C114">
    <cfRule type="cellIs" dxfId="80" priority="1" operator="equal">
      <formula>"*Enter crew info in yellow 'Notes' box*"</formula>
    </cfRule>
  </conditionalFormatting>
  <conditionalFormatting sqref="F4">
    <cfRule type="cellIs" dxfId="79" priority="47" operator="equal">
      <formula>"**Wrong boat class or Event Number**"</formula>
    </cfRule>
  </conditionalFormatting>
  <conditionalFormatting sqref="F14">
    <cfRule type="cellIs" dxfId="78" priority="43" operator="equal">
      <formula>"**Wrong boat class or Event Number**"</formula>
    </cfRule>
  </conditionalFormatting>
  <conditionalFormatting sqref="F24">
    <cfRule type="cellIs" dxfId="77" priority="39" operator="equal">
      <formula>"**Wrong boat class or Event Number**"</formula>
    </cfRule>
  </conditionalFormatting>
  <conditionalFormatting sqref="F34">
    <cfRule type="cellIs" dxfId="76" priority="35" operator="equal">
      <formula>"**Wrong boat class or Event Number**"</formula>
    </cfRule>
  </conditionalFormatting>
  <conditionalFormatting sqref="F44">
    <cfRule type="cellIs" dxfId="75" priority="31" operator="equal">
      <formula>"**Wrong boat class or Event Number**"</formula>
    </cfRule>
  </conditionalFormatting>
  <conditionalFormatting sqref="F54">
    <cfRule type="cellIs" dxfId="74" priority="27" operator="equal">
      <formula>"**Wrong boat class or Event Number**"</formula>
    </cfRule>
  </conditionalFormatting>
  <conditionalFormatting sqref="F64">
    <cfRule type="cellIs" dxfId="73" priority="23" operator="equal">
      <formula>"**Wrong boat class or Event Number**"</formula>
    </cfRule>
  </conditionalFormatting>
  <conditionalFormatting sqref="F74">
    <cfRule type="cellIs" dxfId="72" priority="19" operator="equal">
      <formula>"**Wrong boat class or Event Number**"</formula>
    </cfRule>
  </conditionalFormatting>
  <conditionalFormatting sqref="F84">
    <cfRule type="cellIs" dxfId="71" priority="15" operator="equal">
      <formula>"**Wrong boat class or Event Number**"</formula>
    </cfRule>
  </conditionalFormatting>
  <conditionalFormatting sqref="F94">
    <cfRule type="cellIs" dxfId="70" priority="11" operator="equal">
      <formula>"**Wrong boat class or Event Number**"</formula>
    </cfRule>
  </conditionalFormatting>
  <conditionalFormatting sqref="F104">
    <cfRule type="cellIs" dxfId="69" priority="7" operator="equal">
      <formula>"**Wrong boat class or Event Number**"</formula>
    </cfRule>
  </conditionalFormatting>
  <conditionalFormatting sqref="F114">
    <cfRule type="cellIs" dxfId="68" priority="3" operator="equal">
      <formula>"**Wrong boat class or Event Number**"</formula>
    </cfRule>
  </conditionalFormatting>
  <conditionalFormatting sqref="G4">
    <cfRule type="cellIs" dxfId="67" priority="48" operator="equal">
      <formula>"*Enter crew info in yellow 'Notes' box*"</formula>
    </cfRule>
  </conditionalFormatting>
  <conditionalFormatting sqref="G14">
    <cfRule type="cellIs" dxfId="66" priority="44" operator="equal">
      <formula>"*Enter crew info in yellow 'Notes' box*"</formula>
    </cfRule>
  </conditionalFormatting>
  <conditionalFormatting sqref="G24">
    <cfRule type="cellIs" dxfId="65" priority="40" operator="equal">
      <formula>"*Enter crew info in yellow 'Notes' box*"</formula>
    </cfRule>
  </conditionalFormatting>
  <conditionalFormatting sqref="G34">
    <cfRule type="cellIs" dxfId="64" priority="36" operator="equal">
      <formula>"*Enter crew info in yellow 'Notes' box*"</formula>
    </cfRule>
  </conditionalFormatting>
  <conditionalFormatting sqref="G44">
    <cfRule type="cellIs" dxfId="63" priority="32" operator="equal">
      <formula>"*Enter crew info in yellow 'Notes' box*"</formula>
    </cfRule>
  </conditionalFormatting>
  <conditionalFormatting sqref="G54">
    <cfRule type="cellIs" dxfId="62" priority="28" operator="equal">
      <formula>"*Enter crew info in yellow 'Notes' box*"</formula>
    </cfRule>
  </conditionalFormatting>
  <conditionalFormatting sqref="G64">
    <cfRule type="cellIs" dxfId="61" priority="24" operator="equal">
      <formula>"*Enter crew info in yellow 'Notes' box*"</formula>
    </cfRule>
  </conditionalFormatting>
  <conditionalFormatting sqref="G74">
    <cfRule type="cellIs" dxfId="60" priority="20" operator="equal">
      <formula>"*Enter crew info in yellow 'Notes' box*"</formula>
    </cfRule>
  </conditionalFormatting>
  <conditionalFormatting sqref="G84">
    <cfRule type="cellIs" dxfId="59" priority="16" operator="equal">
      <formula>"*Enter crew info in yellow 'Notes' box*"</formula>
    </cfRule>
  </conditionalFormatting>
  <conditionalFormatting sqref="G94">
    <cfRule type="cellIs" dxfId="58" priority="12" operator="equal">
      <formula>"*Enter crew info in yellow 'Notes' box*"</formula>
    </cfRule>
  </conditionalFormatting>
  <conditionalFormatting sqref="G104">
    <cfRule type="cellIs" dxfId="57" priority="8" operator="equal">
      <formula>"*Enter crew info in yellow 'Notes' box*"</formula>
    </cfRule>
  </conditionalFormatting>
  <conditionalFormatting sqref="G114">
    <cfRule type="cellIs" dxfId="56" priority="4" operator="equal">
      <formula>"*Enter crew info in yellow 'Notes' box*"</formula>
    </cfRule>
  </conditionalFormatting>
  <dataValidations count="1">
    <dataValidation type="list" showInputMessage="1" showErrorMessage="1" error="Enter name in &quot;Names and Numbers&quot; sheet first" prompt="First_name Surname" sqref="B6:B10 F6:F10 F16:F20 F26:F30 F36:F40 F46:F50 F56:F60 F66:F70 B16:B20 B26:B30 B36:B40 B46:B50 B56:B60 B66:B70 B76:B80 F76:F80 B86:B90 F86:F90 B96:B100 F96:F100 B106:B110 F106:F110 B116:B120 F116:F120" xr:uid="{2212EF0F-0786-4987-B3E7-801BAB9D1361}">
      <formula1>Sorted_Names</formula1>
    </dataValidation>
  </dataValidations>
  <pageMargins left="0.70866141732283472" right="0.39370078740157483" top="0.74803149606299213" bottom="0.74803149606299213" header="0.31496062992125984" footer="0.31496062992125984"/>
  <pageSetup paperSize="9" scale="80" fitToHeight="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tint="0.39997558519241921"/>
  </sheetPr>
  <dimension ref="A1:BL581"/>
  <sheetViews>
    <sheetView zoomScaleNormal="100" workbookViewId="0">
      <pane ySplit="2" topLeftCell="A8" activePane="bottomLeft" state="frozen"/>
      <selection sqref="A1:G1"/>
      <selection pane="bottomLeft" activeCell="A4" sqref="A4"/>
    </sheetView>
  </sheetViews>
  <sheetFormatPr defaultColWidth="12.68359375" defaultRowHeight="12.9" x14ac:dyDescent="0.55000000000000004"/>
  <cols>
    <col min="1" max="1" width="10.68359375" style="34" customWidth="1"/>
    <col min="2" max="2" width="24" style="35" customWidth="1"/>
    <col min="3" max="3" width="17" style="35" customWidth="1"/>
    <col min="4" max="4" width="4.20703125" style="35" customWidth="1"/>
    <col min="5" max="5" width="12.68359375" style="34"/>
    <col min="6" max="6" width="24" style="35" customWidth="1"/>
    <col min="7" max="7" width="17" style="35" customWidth="1"/>
    <col min="8" max="8" width="4.20703125" style="36" customWidth="1"/>
    <col min="9" max="64" width="12.68359375" style="36"/>
    <col min="65" max="16384" width="12.68359375" style="35"/>
  </cols>
  <sheetData>
    <row r="1" spans="1:64" s="65" customFormat="1" ht="12.9" customHeight="1" x14ac:dyDescent="0.55000000000000004">
      <c r="A1" s="128" t="str">
        <f>CONCATENATE('Front sheet'!A2,"  -  Enter data in clear or yellow boxes only")</f>
        <v>Aberdeen HOR (Day 1) - Saturday 15 February 2025 (V2)  -  Enter data in clear or yellow boxes only</v>
      </c>
      <c r="B1" s="128"/>
      <c r="C1" s="128"/>
      <c r="D1" s="128"/>
      <c r="E1" s="128"/>
      <c r="F1" s="128"/>
      <c r="G1" s="128"/>
    </row>
    <row r="2" spans="1:64" s="88" customFormat="1" ht="39" customHeight="1" x14ac:dyDescent="0.55000000000000004">
      <c r="A2" s="66" t="s">
        <v>29</v>
      </c>
      <c r="B2" s="67" t="s">
        <v>30</v>
      </c>
      <c r="C2" s="67" t="s">
        <v>31</v>
      </c>
      <c r="D2" s="67"/>
      <c r="E2" s="66" t="s">
        <v>29</v>
      </c>
      <c r="F2" s="67" t="s">
        <v>30</v>
      </c>
      <c r="G2" s="67" t="s">
        <v>31</v>
      </c>
    </row>
    <row r="4" spans="1:64" s="27" customFormat="1" ht="26.05" customHeight="1" x14ac:dyDescent="0.55000000000000004">
      <c r="A4" s="60"/>
      <c r="B4" s="111" t="str">
        <f>IF(A4&gt;0, IF(ISNUMBER(VLOOKUP(A4,Pairs,1,FALSE)), VLOOKUP(A4,Pairs,2,FALSE),"**Wrong boat class or Event Number**"),"")</f>
        <v/>
      </c>
      <c r="C4" s="109" t="str">
        <f>IF(A4&gt;0,VLOOKUP(A4,Pairs,4,FALSE),"")</f>
        <v/>
      </c>
      <c r="D4" s="42"/>
      <c r="E4" s="60"/>
      <c r="F4" s="111" t="str">
        <f>IF(E4&gt;0, IF(ISNUMBER(VLOOKUP(E4,Pairs,1,FALSE)), VLOOKUP(E4,Pairs,2,FALSE),"**Wrong boat class or Event Number**"),"")</f>
        <v/>
      </c>
      <c r="G4" s="109" t="str">
        <f>IF(E4&gt;0,VLOOKUP(E4,Pairs,4,FALSE),"")</f>
        <v/>
      </c>
      <c r="H4" s="36"/>
      <c r="I4" s="65"/>
      <c r="J4" s="65"/>
      <c r="K4" s="65"/>
      <c r="L4" s="65"/>
      <c r="M4" s="65"/>
      <c r="N4" s="65"/>
      <c r="O4" s="65"/>
      <c r="P4" s="65"/>
      <c r="Q4" s="65"/>
      <c r="R4" s="65"/>
      <c r="S4" s="65"/>
      <c r="T4" s="65"/>
      <c r="U4" s="65"/>
      <c r="V4" s="65"/>
      <c r="W4" s="65"/>
      <c r="X4" s="20"/>
      <c r="Y4" s="20"/>
      <c r="Z4" s="20"/>
      <c r="AA4" s="20"/>
      <c r="AB4" s="20"/>
      <c r="AC4" s="20"/>
      <c r="AD4" s="20"/>
      <c r="AE4" s="20"/>
      <c r="AF4" s="20"/>
      <c r="AG4" s="20"/>
      <c r="AH4" s="20"/>
      <c r="AI4" s="20"/>
      <c r="AJ4" s="20"/>
      <c r="AK4" s="20"/>
      <c r="AL4" s="20"/>
      <c r="AM4" s="20"/>
      <c r="AN4" s="20"/>
      <c r="AO4" s="20"/>
      <c r="AP4" s="20"/>
      <c r="AQ4" s="20"/>
      <c r="AR4" s="20"/>
      <c r="AS4" s="20"/>
      <c r="AT4" s="20"/>
      <c r="AU4" s="20"/>
      <c r="AV4" s="20"/>
      <c r="AW4" s="20"/>
    </row>
    <row r="5" spans="1:64" x14ac:dyDescent="0.55000000000000004">
      <c r="A5" s="34" t="s">
        <v>31</v>
      </c>
      <c r="B5" s="89" t="str">
        <f>IF(A4&gt;0,'Front sheet'!$E$18,"")</f>
        <v/>
      </c>
      <c r="E5" s="34" t="s">
        <v>31</v>
      </c>
      <c r="F5" s="89" t="str">
        <f>IF(E4&gt;0,'Front sheet'!$E$18,"")</f>
        <v/>
      </c>
    </row>
    <row r="6" spans="1:64" x14ac:dyDescent="0.55000000000000004">
      <c r="A6" s="34" t="s">
        <v>32</v>
      </c>
      <c r="B6" s="24"/>
      <c r="C6" s="90" t="str">
        <f>IF(B6&gt;0, VLOOKUP(B6,Sorted_Array,5,FALSE),"")</f>
        <v/>
      </c>
      <c r="E6" s="34" t="s">
        <v>32</v>
      </c>
      <c r="F6" s="24"/>
      <c r="G6" s="90" t="str">
        <f>IF(F6&gt;0, VLOOKUP(F6,Sorted_Array,5,FALSE),"")</f>
        <v/>
      </c>
    </row>
    <row r="7" spans="1:64" x14ac:dyDescent="0.55000000000000004">
      <c r="A7" s="34" t="s">
        <v>33</v>
      </c>
      <c r="B7" s="24"/>
      <c r="C7" s="90" t="str">
        <f>IF(B7&gt;0, VLOOKUP(B7,Sorted_Array,5,FALSE),"")</f>
        <v/>
      </c>
      <c r="E7" s="34" t="s">
        <v>33</v>
      </c>
      <c r="F7" s="24"/>
      <c r="G7" s="90" t="str">
        <f>IF(F7&gt;0, VLOOKUP(F7,Sorted_Array,5,FALSE),"")</f>
        <v/>
      </c>
    </row>
    <row r="8" spans="1:64" x14ac:dyDescent="0.55000000000000004">
      <c r="A8" s="34" t="s">
        <v>35</v>
      </c>
      <c r="B8" s="127"/>
      <c r="C8" s="127"/>
      <c r="E8" s="34" t="s">
        <v>35</v>
      </c>
      <c r="F8" s="127"/>
      <c r="G8" s="127"/>
    </row>
    <row r="11" spans="1:64" s="42" customFormat="1" ht="26.05" customHeight="1" x14ac:dyDescent="0.55000000000000004">
      <c r="A11" s="85"/>
      <c r="B11" s="111" t="str">
        <f>IF(A11&gt;0,VLOOKUP(A11,Pairs,2,FALSE),"")</f>
        <v/>
      </c>
      <c r="C11" s="86" t="str">
        <f>IF($A11&gt;0,VLOOKUP($A11,Pairs,4,FALSE),"")</f>
        <v/>
      </c>
      <c r="E11" s="85"/>
      <c r="F11" s="111" t="str">
        <f>IF(E11&gt;0,VLOOKUP(E11,Pairs,2,FALSE),"")</f>
        <v/>
      </c>
      <c r="G11" s="86" t="str">
        <f>IF($E11&gt;0,VLOOKUP($E11,Pairs,4,FALSE),"")</f>
        <v/>
      </c>
      <c r="H11" s="65"/>
      <c r="I11" s="65"/>
      <c r="J11" s="65"/>
      <c r="K11" s="65"/>
      <c r="L11" s="65"/>
      <c r="M11" s="65"/>
      <c r="N11" s="65"/>
      <c r="O11" s="65"/>
      <c r="P11" s="65"/>
      <c r="Q11" s="65"/>
      <c r="R11" s="65"/>
      <c r="S11" s="65"/>
      <c r="T11" s="65"/>
      <c r="U11" s="65"/>
      <c r="V11" s="65"/>
      <c r="W11" s="65"/>
      <c r="X11" s="65"/>
      <c r="Y11" s="65"/>
      <c r="Z11" s="65"/>
      <c r="AA11" s="65"/>
      <c r="AB11" s="65"/>
      <c r="AC11" s="65"/>
      <c r="AD11" s="65"/>
      <c r="AE11" s="65"/>
      <c r="AF11" s="65"/>
      <c r="AG11" s="65"/>
      <c r="AH11" s="65"/>
      <c r="AI11" s="65"/>
      <c r="AJ11" s="65"/>
      <c r="AK11" s="65"/>
      <c r="AL11" s="65"/>
      <c r="AM11" s="65"/>
      <c r="AN11" s="65"/>
      <c r="AO11" s="65"/>
      <c r="AP11" s="65"/>
      <c r="AQ11" s="65"/>
      <c r="AR11" s="65"/>
      <c r="AS11" s="65"/>
      <c r="AT11" s="65"/>
      <c r="AU11" s="65"/>
      <c r="AV11" s="65"/>
      <c r="AW11" s="65"/>
      <c r="AX11" s="65"/>
      <c r="AY11" s="65"/>
      <c r="AZ11" s="65"/>
      <c r="BA11" s="65"/>
      <c r="BB11" s="65"/>
      <c r="BC11" s="65"/>
      <c r="BD11" s="65"/>
      <c r="BE11" s="65"/>
      <c r="BF11" s="65"/>
      <c r="BG11" s="65"/>
      <c r="BH11" s="65"/>
      <c r="BI11" s="65"/>
      <c r="BJ11" s="65"/>
      <c r="BK11" s="65"/>
      <c r="BL11" s="65"/>
    </row>
    <row r="12" spans="1:64" x14ac:dyDescent="0.55000000000000004">
      <c r="A12" s="34" t="s">
        <v>31</v>
      </c>
      <c r="B12" s="89" t="str">
        <f>IF(A11&gt;0,'Front sheet'!$E$18,"")</f>
        <v/>
      </c>
      <c r="E12" s="34" t="s">
        <v>31</v>
      </c>
      <c r="F12" s="89" t="str">
        <f>IF(E11&gt;0,'Front sheet'!$E$18,"")</f>
        <v/>
      </c>
    </row>
    <row r="13" spans="1:64" x14ac:dyDescent="0.55000000000000004">
      <c r="A13" s="34" t="s">
        <v>32</v>
      </c>
      <c r="B13" s="24"/>
      <c r="C13" s="90" t="str">
        <f>IF(B13&gt;0, VLOOKUP(B13,Sorted_Array,5,FALSE),"")</f>
        <v/>
      </c>
      <c r="E13" s="34" t="s">
        <v>32</v>
      </c>
      <c r="F13" s="24"/>
      <c r="G13" s="90" t="str">
        <f>IF(F13&gt;0, VLOOKUP(F13,Sorted_Array,5,FALSE),"")</f>
        <v/>
      </c>
    </row>
    <row r="14" spans="1:64" x14ac:dyDescent="0.55000000000000004">
      <c r="A14" s="34" t="s">
        <v>33</v>
      </c>
      <c r="B14" s="24"/>
      <c r="C14" s="90" t="str">
        <f>IF(B14&gt;0, VLOOKUP(B14,Sorted_Array,5,FALSE),"")</f>
        <v/>
      </c>
      <c r="E14" s="34" t="s">
        <v>33</v>
      </c>
      <c r="F14" s="24"/>
      <c r="G14" s="90" t="str">
        <f>IF(F14&gt;0, VLOOKUP(F14,Sorted_Array,5,FALSE),"")</f>
        <v/>
      </c>
    </row>
    <row r="15" spans="1:64" x14ac:dyDescent="0.55000000000000004">
      <c r="A15" s="34" t="s">
        <v>35</v>
      </c>
      <c r="B15" s="127"/>
      <c r="C15" s="127"/>
      <c r="E15" s="34" t="s">
        <v>35</v>
      </c>
      <c r="F15" s="127"/>
      <c r="G15" s="127"/>
    </row>
    <row r="18" spans="1:64" s="42" customFormat="1" ht="26.05" customHeight="1" x14ac:dyDescent="0.55000000000000004">
      <c r="A18" s="85"/>
      <c r="B18" s="111" t="str">
        <f>IF(A18&gt;0,VLOOKUP(A18,Pairs,2,FALSE),"")</f>
        <v/>
      </c>
      <c r="C18" s="86" t="str">
        <f>IF($A18&gt;0,VLOOKUP($A18,Pairs,4,FALSE),"")</f>
        <v/>
      </c>
      <c r="E18" s="85"/>
      <c r="F18" s="111" t="str">
        <f>IF(E18&gt;0,VLOOKUP(E18,Pairs,2,FALSE),"")</f>
        <v/>
      </c>
      <c r="G18" s="86" t="str">
        <f>IF($E18&gt;0,VLOOKUP($E18,Pairs,4,FALSE),"")</f>
        <v/>
      </c>
      <c r="H18" s="65"/>
      <c r="I18" s="65"/>
      <c r="J18" s="65"/>
      <c r="K18" s="65"/>
      <c r="L18" s="65"/>
      <c r="M18" s="65"/>
      <c r="N18" s="65"/>
      <c r="O18" s="65"/>
      <c r="P18" s="65"/>
      <c r="Q18" s="65"/>
      <c r="R18" s="65"/>
      <c r="S18" s="65"/>
      <c r="T18" s="65"/>
      <c r="U18" s="65"/>
      <c r="V18" s="65"/>
      <c r="W18" s="65"/>
      <c r="X18" s="65"/>
      <c r="Y18" s="65"/>
      <c r="Z18" s="65"/>
      <c r="AA18" s="65"/>
      <c r="AB18" s="65"/>
      <c r="AC18" s="65"/>
      <c r="AD18" s="65"/>
      <c r="AE18" s="65"/>
      <c r="AF18" s="65"/>
      <c r="AG18" s="65"/>
      <c r="AH18" s="65"/>
      <c r="AI18" s="65"/>
      <c r="AJ18" s="65"/>
      <c r="AK18" s="65"/>
      <c r="AL18" s="65"/>
      <c r="AM18" s="65"/>
      <c r="AN18" s="65"/>
      <c r="AO18" s="65"/>
      <c r="AP18" s="65"/>
      <c r="AQ18" s="65"/>
      <c r="AR18" s="65"/>
      <c r="AS18" s="65"/>
      <c r="AT18" s="65"/>
      <c r="AU18" s="65"/>
      <c r="AV18" s="65"/>
      <c r="AW18" s="65"/>
      <c r="AX18" s="65"/>
      <c r="AY18" s="65"/>
      <c r="AZ18" s="65"/>
      <c r="BA18" s="65"/>
      <c r="BB18" s="65"/>
      <c r="BC18" s="65"/>
      <c r="BD18" s="65"/>
      <c r="BE18" s="65"/>
      <c r="BF18" s="65"/>
      <c r="BG18" s="65"/>
      <c r="BH18" s="65"/>
      <c r="BI18" s="65"/>
      <c r="BJ18" s="65"/>
      <c r="BK18" s="65"/>
      <c r="BL18" s="65"/>
    </row>
    <row r="19" spans="1:64" x14ac:dyDescent="0.55000000000000004">
      <c r="A19" s="34" t="s">
        <v>31</v>
      </c>
      <c r="B19" s="89" t="str">
        <f>IF(A18&gt;0,'Front sheet'!$E$18,"")</f>
        <v/>
      </c>
      <c r="E19" s="34" t="s">
        <v>31</v>
      </c>
      <c r="F19" s="89" t="str">
        <f>IF(E18&gt;0,'Front sheet'!$E$18,"")</f>
        <v/>
      </c>
    </row>
    <row r="20" spans="1:64" x14ac:dyDescent="0.55000000000000004">
      <c r="A20" s="34" t="s">
        <v>32</v>
      </c>
      <c r="B20" s="24"/>
      <c r="C20" s="90" t="str">
        <f>IF(B20&gt;0, VLOOKUP(B20,Sorted_Array,5,FALSE),"")</f>
        <v/>
      </c>
      <c r="E20" s="34" t="s">
        <v>32</v>
      </c>
      <c r="F20" s="24"/>
      <c r="G20" s="90" t="str">
        <f>IF(F20&gt;0, VLOOKUP(F20,Sorted_Array,5,FALSE),"")</f>
        <v/>
      </c>
    </row>
    <row r="21" spans="1:64" x14ac:dyDescent="0.55000000000000004">
      <c r="A21" s="34" t="s">
        <v>33</v>
      </c>
      <c r="B21" s="24"/>
      <c r="C21" s="90" t="str">
        <f>IF(B21&gt;0, VLOOKUP(B21,Sorted_Array,5,FALSE),"")</f>
        <v/>
      </c>
      <c r="E21" s="34" t="s">
        <v>33</v>
      </c>
      <c r="F21" s="24"/>
      <c r="G21" s="90" t="str">
        <f>IF(F21&gt;0, VLOOKUP(F21,Sorted_Array,5,FALSE),"")</f>
        <v/>
      </c>
    </row>
    <row r="22" spans="1:64" x14ac:dyDescent="0.55000000000000004">
      <c r="A22" s="34" t="s">
        <v>35</v>
      </c>
      <c r="B22" s="127"/>
      <c r="C22" s="127"/>
      <c r="E22" s="34" t="s">
        <v>35</v>
      </c>
      <c r="F22" s="127"/>
      <c r="G22" s="127"/>
    </row>
    <row r="25" spans="1:64" s="42" customFormat="1" ht="26.05" customHeight="1" x14ac:dyDescent="0.55000000000000004">
      <c r="A25" s="85"/>
      <c r="B25" s="111" t="str">
        <f>IF(A25&gt;0,VLOOKUP(A25,Pairs,2,FALSE),"")</f>
        <v/>
      </c>
      <c r="C25" s="86" t="str">
        <f>IF($A25&gt;0,VLOOKUP($A25,Pairs,4,FALSE),"")</f>
        <v/>
      </c>
      <c r="E25" s="85"/>
      <c r="F25" s="111" t="str">
        <f>IF(E25&gt;0,VLOOKUP(E25,Pairs,2,FALSE),"")</f>
        <v/>
      </c>
      <c r="G25" s="86" t="str">
        <f>IF($E25&gt;0,VLOOKUP($E25,Pairs,4,FALSE),"")</f>
        <v/>
      </c>
      <c r="H25" s="65"/>
      <c r="I25" s="65"/>
      <c r="J25" s="65"/>
      <c r="K25" s="65"/>
      <c r="L25" s="65"/>
      <c r="M25" s="65"/>
      <c r="N25" s="65"/>
      <c r="O25" s="65"/>
      <c r="P25" s="65"/>
      <c r="Q25" s="65"/>
      <c r="R25" s="65"/>
      <c r="S25" s="65"/>
      <c r="T25" s="65"/>
      <c r="U25" s="65"/>
      <c r="V25" s="65"/>
      <c r="W25" s="65"/>
      <c r="X25" s="65"/>
      <c r="Y25" s="65"/>
      <c r="Z25" s="65"/>
      <c r="AA25" s="65"/>
      <c r="AB25" s="65"/>
      <c r="AC25" s="65"/>
      <c r="AD25" s="65"/>
      <c r="AE25" s="65"/>
      <c r="AF25" s="65"/>
      <c r="AG25" s="65"/>
      <c r="AH25" s="65"/>
      <c r="AI25" s="65"/>
      <c r="AJ25" s="65"/>
      <c r="AK25" s="65"/>
      <c r="AL25" s="65"/>
      <c r="AM25" s="65"/>
      <c r="AN25" s="65"/>
      <c r="AO25" s="65"/>
      <c r="AP25" s="65"/>
      <c r="AQ25" s="65"/>
      <c r="AR25" s="65"/>
      <c r="AS25" s="65"/>
      <c r="AT25" s="65"/>
      <c r="AU25" s="65"/>
      <c r="AV25" s="65"/>
      <c r="AW25" s="65"/>
      <c r="AX25" s="65"/>
      <c r="AY25" s="65"/>
      <c r="AZ25" s="65"/>
      <c r="BA25" s="65"/>
      <c r="BB25" s="65"/>
      <c r="BC25" s="65"/>
      <c r="BD25" s="65"/>
      <c r="BE25" s="65"/>
      <c r="BF25" s="65"/>
      <c r="BG25" s="65"/>
      <c r="BH25" s="65"/>
      <c r="BI25" s="65"/>
      <c r="BJ25" s="65"/>
      <c r="BK25" s="65"/>
      <c r="BL25" s="65"/>
    </row>
    <row r="26" spans="1:64" x14ac:dyDescent="0.55000000000000004">
      <c r="A26" s="34" t="s">
        <v>31</v>
      </c>
      <c r="B26" s="89" t="str">
        <f>IF(A25&gt;0,'Front sheet'!$E$18,"")</f>
        <v/>
      </c>
      <c r="E26" s="34" t="s">
        <v>31</v>
      </c>
      <c r="F26" s="89" t="str">
        <f>IF(E25&gt;0,'Front sheet'!$E$18,"")</f>
        <v/>
      </c>
    </row>
    <row r="27" spans="1:64" x14ac:dyDescent="0.55000000000000004">
      <c r="A27" s="34" t="s">
        <v>32</v>
      </c>
      <c r="B27" s="24"/>
      <c r="C27" s="90" t="str">
        <f>IF(B27&gt;0, VLOOKUP(B27,Sorted_Array,5,FALSE),"")</f>
        <v/>
      </c>
      <c r="E27" s="34" t="s">
        <v>32</v>
      </c>
      <c r="F27" s="24"/>
      <c r="G27" s="90" t="str">
        <f>IF(F27&gt;0, VLOOKUP(F27,Sorted_Array,5,FALSE),"")</f>
        <v/>
      </c>
    </row>
    <row r="28" spans="1:64" x14ac:dyDescent="0.55000000000000004">
      <c r="A28" s="34" t="s">
        <v>33</v>
      </c>
      <c r="B28" s="24"/>
      <c r="C28" s="90" t="str">
        <f>IF(B28&gt;0, VLOOKUP(B28,Sorted_Array,5,FALSE),"")</f>
        <v/>
      </c>
      <c r="E28" s="34" t="s">
        <v>33</v>
      </c>
      <c r="F28" s="24"/>
      <c r="G28" s="90" t="str">
        <f>IF(F28&gt;0, VLOOKUP(F28,Sorted_Array,5,FALSE),"")</f>
        <v/>
      </c>
    </row>
    <row r="29" spans="1:64" x14ac:dyDescent="0.55000000000000004">
      <c r="A29" s="34" t="s">
        <v>35</v>
      </c>
      <c r="B29" s="127"/>
      <c r="C29" s="127"/>
      <c r="E29" s="34" t="s">
        <v>35</v>
      </c>
      <c r="F29" s="127"/>
      <c r="G29" s="127"/>
    </row>
    <row r="32" spans="1:64" s="42" customFormat="1" ht="26.05" customHeight="1" x14ac:dyDescent="0.55000000000000004">
      <c r="A32" s="85"/>
      <c r="B32" s="111" t="str">
        <f>IF(A32&gt;0,VLOOKUP(A32,Pairs,2,FALSE),"")</f>
        <v/>
      </c>
      <c r="C32" s="86" t="str">
        <f>IF($A32&gt;0,VLOOKUP($A32,Pairs,4,FALSE),"")</f>
        <v/>
      </c>
      <c r="E32" s="85"/>
      <c r="F32" s="111" t="str">
        <f>IF(E32&gt;0,VLOOKUP(E32,Pairs,2,FALSE),"")</f>
        <v/>
      </c>
      <c r="G32" s="86" t="str">
        <f>IF($E32&gt;0,VLOOKUP($E32,Pairs,4,FALSE),"")</f>
        <v/>
      </c>
      <c r="H32" s="65"/>
      <c r="I32" s="65"/>
      <c r="J32" s="65"/>
      <c r="K32" s="65"/>
      <c r="L32" s="65"/>
      <c r="M32" s="65"/>
      <c r="N32" s="65"/>
      <c r="O32" s="65"/>
      <c r="P32" s="65"/>
      <c r="Q32" s="65"/>
      <c r="R32" s="65"/>
      <c r="S32" s="65"/>
      <c r="T32" s="65"/>
      <c r="U32" s="65"/>
      <c r="V32" s="65"/>
      <c r="W32" s="65"/>
      <c r="X32" s="65"/>
      <c r="Y32" s="65"/>
      <c r="Z32" s="65"/>
      <c r="AA32" s="65"/>
      <c r="AB32" s="65"/>
      <c r="AC32" s="65"/>
      <c r="AD32" s="65"/>
      <c r="AE32" s="65"/>
      <c r="AF32" s="65"/>
      <c r="AG32" s="65"/>
      <c r="AH32" s="65"/>
      <c r="AI32" s="65"/>
      <c r="AJ32" s="65"/>
      <c r="AK32" s="65"/>
      <c r="AL32" s="65"/>
      <c r="AM32" s="65"/>
      <c r="AN32" s="65"/>
      <c r="AO32" s="65"/>
      <c r="AP32" s="65"/>
      <c r="AQ32" s="65"/>
      <c r="AR32" s="65"/>
      <c r="AS32" s="65"/>
      <c r="AT32" s="65"/>
      <c r="AU32" s="65"/>
      <c r="AV32" s="65"/>
      <c r="AW32" s="65"/>
      <c r="AX32" s="65"/>
      <c r="AY32" s="65"/>
      <c r="AZ32" s="65"/>
      <c r="BA32" s="65"/>
      <c r="BB32" s="65"/>
      <c r="BC32" s="65"/>
      <c r="BD32" s="65"/>
      <c r="BE32" s="65"/>
      <c r="BF32" s="65"/>
      <c r="BG32" s="65"/>
      <c r="BH32" s="65"/>
      <c r="BI32" s="65"/>
      <c r="BJ32" s="65"/>
      <c r="BK32" s="65"/>
      <c r="BL32" s="65"/>
    </row>
    <row r="33" spans="1:64" x14ac:dyDescent="0.55000000000000004">
      <c r="A33" s="34" t="s">
        <v>31</v>
      </c>
      <c r="B33" s="89" t="str">
        <f>IF(A32&gt;0,'Front sheet'!$E$18,"")</f>
        <v/>
      </c>
      <c r="E33" s="34" t="s">
        <v>31</v>
      </c>
      <c r="F33" s="89" t="str">
        <f>IF(E32&gt;0,'Front sheet'!$E$18,"")</f>
        <v/>
      </c>
    </row>
    <row r="34" spans="1:64" x14ac:dyDescent="0.55000000000000004">
      <c r="A34" s="34" t="s">
        <v>32</v>
      </c>
      <c r="B34" s="24"/>
      <c r="C34" s="90" t="str">
        <f>IF(B34&gt;0, VLOOKUP(B34,Sorted_Array,5,FALSE),"")</f>
        <v/>
      </c>
      <c r="E34" s="34" t="s">
        <v>32</v>
      </c>
      <c r="F34" s="24"/>
      <c r="G34" s="90" t="str">
        <f>IF(F34&gt;0, VLOOKUP(F34,Sorted_Array,5,FALSE),"")</f>
        <v/>
      </c>
    </row>
    <row r="35" spans="1:64" x14ac:dyDescent="0.55000000000000004">
      <c r="A35" s="34" t="s">
        <v>33</v>
      </c>
      <c r="B35" s="24"/>
      <c r="C35" s="90" t="str">
        <f>IF(B35&gt;0, VLOOKUP(B35,Sorted_Array,5,FALSE),"")</f>
        <v/>
      </c>
      <c r="E35" s="34" t="s">
        <v>33</v>
      </c>
      <c r="F35" s="24"/>
      <c r="G35" s="90" t="str">
        <f>IF(F35&gt;0, VLOOKUP(F35,Sorted_Array,5,FALSE),"")</f>
        <v/>
      </c>
    </row>
    <row r="36" spans="1:64" x14ac:dyDescent="0.55000000000000004">
      <c r="A36" s="34" t="s">
        <v>35</v>
      </c>
      <c r="B36" s="127"/>
      <c r="C36" s="127"/>
      <c r="E36" s="34" t="s">
        <v>35</v>
      </c>
      <c r="F36" s="127"/>
      <c r="G36" s="127"/>
    </row>
    <row r="39" spans="1:64" s="42" customFormat="1" ht="26.05" customHeight="1" x14ac:dyDescent="0.55000000000000004">
      <c r="A39" s="85"/>
      <c r="B39" s="111" t="str">
        <f>IF(A39&gt;0,VLOOKUP(A39,Pairs,2,FALSE),"")</f>
        <v/>
      </c>
      <c r="C39" s="86" t="str">
        <f>IF($A39&gt;0,VLOOKUP($A39,Pairs,4,FALSE),"")</f>
        <v/>
      </c>
      <c r="E39" s="85"/>
      <c r="F39" s="111" t="str">
        <f>IF(E39&gt;0,VLOOKUP(E39,Pairs,2,FALSE),"")</f>
        <v/>
      </c>
      <c r="G39" s="86" t="str">
        <f>IF($E39&gt;0,VLOOKUP($E39,Pairs,4,FALSE),"")</f>
        <v/>
      </c>
      <c r="H39" s="65"/>
      <c r="I39" s="65"/>
      <c r="J39" s="65"/>
      <c r="K39" s="65"/>
      <c r="L39" s="65"/>
      <c r="M39" s="65"/>
      <c r="N39" s="65"/>
      <c r="O39" s="65"/>
      <c r="P39" s="65"/>
      <c r="Q39" s="65"/>
      <c r="R39" s="65"/>
      <c r="S39" s="65"/>
      <c r="T39" s="65"/>
      <c r="U39" s="65"/>
      <c r="V39" s="65"/>
      <c r="W39" s="65"/>
      <c r="X39" s="65"/>
      <c r="Y39" s="65"/>
      <c r="Z39" s="65"/>
      <c r="AA39" s="65"/>
      <c r="AB39" s="65"/>
      <c r="AC39" s="65"/>
      <c r="AD39" s="65"/>
      <c r="AE39" s="65"/>
      <c r="AF39" s="65"/>
      <c r="AG39" s="65"/>
      <c r="AH39" s="65"/>
      <c r="AI39" s="65"/>
      <c r="AJ39" s="65"/>
      <c r="AK39" s="65"/>
      <c r="AL39" s="65"/>
      <c r="AM39" s="65"/>
      <c r="AN39" s="65"/>
      <c r="AO39" s="65"/>
      <c r="AP39" s="65"/>
      <c r="AQ39" s="65"/>
      <c r="AR39" s="65"/>
      <c r="AS39" s="65"/>
      <c r="AT39" s="65"/>
      <c r="AU39" s="65"/>
      <c r="AV39" s="65"/>
      <c r="AW39" s="65"/>
      <c r="AX39" s="65"/>
      <c r="AY39" s="65"/>
      <c r="AZ39" s="65"/>
      <c r="BA39" s="65"/>
      <c r="BB39" s="65"/>
      <c r="BC39" s="65"/>
      <c r="BD39" s="65"/>
      <c r="BE39" s="65"/>
      <c r="BF39" s="65"/>
      <c r="BG39" s="65"/>
      <c r="BH39" s="65"/>
      <c r="BI39" s="65"/>
      <c r="BJ39" s="65"/>
      <c r="BK39" s="65"/>
      <c r="BL39" s="65"/>
    </row>
    <row r="40" spans="1:64" x14ac:dyDescent="0.55000000000000004">
      <c r="A40" s="34" t="s">
        <v>31</v>
      </c>
      <c r="B40" s="89" t="str">
        <f>IF(A39&gt;0,'Front sheet'!$E$18,"")</f>
        <v/>
      </c>
      <c r="E40" s="34" t="s">
        <v>31</v>
      </c>
      <c r="F40" s="89" t="str">
        <f>IF(E39&gt;0,'Front sheet'!$E$18,"")</f>
        <v/>
      </c>
    </row>
    <row r="41" spans="1:64" x14ac:dyDescent="0.55000000000000004">
      <c r="A41" s="34" t="s">
        <v>32</v>
      </c>
      <c r="B41" s="24"/>
      <c r="C41" s="90" t="str">
        <f>IF(B41&gt;0, VLOOKUP(B41,Sorted_Array,5,FALSE),"")</f>
        <v/>
      </c>
      <c r="E41" s="34" t="s">
        <v>32</v>
      </c>
      <c r="F41" s="24"/>
      <c r="G41" s="90" t="str">
        <f>IF(F41&gt;0, VLOOKUP(F41,Sorted_Array,5,FALSE),"")</f>
        <v/>
      </c>
    </row>
    <row r="42" spans="1:64" x14ac:dyDescent="0.55000000000000004">
      <c r="A42" s="34" t="s">
        <v>33</v>
      </c>
      <c r="B42" s="24"/>
      <c r="C42" s="90" t="str">
        <f>IF(B42&gt;0, VLOOKUP(B42,Sorted_Array,5,FALSE),"")</f>
        <v/>
      </c>
      <c r="E42" s="34" t="s">
        <v>33</v>
      </c>
      <c r="F42" s="24"/>
      <c r="G42" s="90" t="str">
        <f>IF(F42&gt;0, VLOOKUP(F42,Sorted_Array,5,FALSE),"")</f>
        <v/>
      </c>
    </row>
    <row r="43" spans="1:64" x14ac:dyDescent="0.55000000000000004">
      <c r="A43" s="34" t="s">
        <v>35</v>
      </c>
      <c r="B43" s="127"/>
      <c r="C43" s="127"/>
      <c r="E43" s="34" t="s">
        <v>35</v>
      </c>
      <c r="F43" s="127"/>
      <c r="G43" s="127"/>
    </row>
    <row r="46" spans="1:64" s="42" customFormat="1" ht="26.05" customHeight="1" x14ac:dyDescent="0.55000000000000004">
      <c r="A46" s="85"/>
      <c r="B46" s="111" t="str">
        <f>IF(A46&gt;0,VLOOKUP(A46,Pairs,2,FALSE),"")</f>
        <v/>
      </c>
      <c r="C46" s="86" t="str">
        <f>IF($A46&gt;0,VLOOKUP($A46,Pairs,4,FALSE),"")</f>
        <v/>
      </c>
      <c r="E46" s="85"/>
      <c r="F46" s="111" t="str">
        <f>IF(E46&gt;0,VLOOKUP(E46,Pairs,2,FALSE),"")</f>
        <v/>
      </c>
      <c r="G46" s="86" t="str">
        <f>IF($E46&gt;0,VLOOKUP($E46,Pairs,4,FALSE),"")</f>
        <v/>
      </c>
      <c r="H46" s="65"/>
      <c r="I46" s="65"/>
      <c r="J46" s="65"/>
      <c r="K46" s="65"/>
      <c r="L46" s="65"/>
      <c r="M46" s="65"/>
      <c r="N46" s="65"/>
      <c r="O46" s="65"/>
      <c r="P46" s="65"/>
      <c r="Q46" s="65"/>
      <c r="R46" s="65"/>
      <c r="S46" s="65"/>
      <c r="T46" s="65"/>
      <c r="U46" s="65"/>
      <c r="V46" s="65"/>
      <c r="W46" s="65"/>
      <c r="X46" s="65"/>
      <c r="Y46" s="65"/>
      <c r="Z46" s="65"/>
      <c r="AA46" s="65"/>
      <c r="AB46" s="65"/>
      <c r="AC46" s="65"/>
      <c r="AD46" s="65"/>
      <c r="AE46" s="65"/>
      <c r="AF46" s="65"/>
      <c r="AG46" s="65"/>
      <c r="AH46" s="65"/>
      <c r="AI46" s="65"/>
      <c r="AJ46" s="65"/>
      <c r="AK46" s="65"/>
      <c r="AL46" s="65"/>
      <c r="AM46" s="65"/>
      <c r="AN46" s="65"/>
      <c r="AO46" s="65"/>
      <c r="AP46" s="65"/>
      <c r="AQ46" s="65"/>
      <c r="AR46" s="65"/>
      <c r="AS46" s="65"/>
      <c r="AT46" s="65"/>
      <c r="AU46" s="65"/>
      <c r="AV46" s="65"/>
      <c r="AW46" s="65"/>
      <c r="AX46" s="65"/>
      <c r="AY46" s="65"/>
      <c r="AZ46" s="65"/>
      <c r="BA46" s="65"/>
      <c r="BB46" s="65"/>
      <c r="BC46" s="65"/>
      <c r="BD46" s="65"/>
      <c r="BE46" s="65"/>
      <c r="BF46" s="65"/>
      <c r="BG46" s="65"/>
      <c r="BH46" s="65"/>
      <c r="BI46" s="65"/>
      <c r="BJ46" s="65"/>
      <c r="BK46" s="65"/>
      <c r="BL46" s="65"/>
    </row>
    <row r="47" spans="1:64" x14ac:dyDescent="0.55000000000000004">
      <c r="A47" s="34" t="s">
        <v>31</v>
      </c>
      <c r="B47" s="89" t="str">
        <f>IF(A46&gt;0,'Front sheet'!$E$18,"")</f>
        <v/>
      </c>
      <c r="E47" s="34" t="s">
        <v>31</v>
      </c>
      <c r="F47" s="89" t="str">
        <f>IF(E46&gt;0,'Front sheet'!$E$18,"")</f>
        <v/>
      </c>
    </row>
    <row r="48" spans="1:64" x14ac:dyDescent="0.55000000000000004">
      <c r="A48" s="34" t="s">
        <v>32</v>
      </c>
      <c r="B48" s="24"/>
      <c r="C48" s="90" t="str">
        <f>IF(B48&gt;0, VLOOKUP(B48,Sorted_Array,5,FALSE),"")</f>
        <v/>
      </c>
      <c r="E48" s="34" t="s">
        <v>32</v>
      </c>
      <c r="F48" s="24"/>
      <c r="G48" s="90" t="str">
        <f>IF(F48&gt;0, VLOOKUP(F48,Sorted_Array,5,FALSE),"")</f>
        <v/>
      </c>
    </row>
    <row r="49" spans="1:64" x14ac:dyDescent="0.55000000000000004">
      <c r="A49" s="34" t="s">
        <v>33</v>
      </c>
      <c r="B49" s="24"/>
      <c r="C49" s="90" t="str">
        <f>IF(B49&gt;0, VLOOKUP(B49,Sorted_Array,5,FALSE),"")</f>
        <v/>
      </c>
      <c r="E49" s="34" t="s">
        <v>33</v>
      </c>
      <c r="F49" s="24"/>
      <c r="G49" s="90" t="str">
        <f>IF(F49&gt;0, VLOOKUP(F49,Sorted_Array,5,FALSE),"")</f>
        <v/>
      </c>
    </row>
    <row r="50" spans="1:64" x14ac:dyDescent="0.55000000000000004">
      <c r="A50" s="34" t="s">
        <v>35</v>
      </c>
      <c r="B50" s="127"/>
      <c r="C50" s="127"/>
      <c r="E50" s="34" t="s">
        <v>35</v>
      </c>
      <c r="F50" s="127"/>
      <c r="G50" s="127"/>
    </row>
    <row r="53" spans="1:64" s="42" customFormat="1" ht="26.05" customHeight="1" x14ac:dyDescent="0.55000000000000004">
      <c r="A53" s="85"/>
      <c r="B53" s="111" t="str">
        <f>IF(A53&gt;0,VLOOKUP(A53,Pairs,2,FALSE),"")</f>
        <v/>
      </c>
      <c r="C53" s="86" t="str">
        <f>IF($A53&gt;0,VLOOKUP($A53,Pairs,4,FALSE),"")</f>
        <v/>
      </c>
      <c r="E53" s="85"/>
      <c r="F53" s="111" t="str">
        <f>IF(E53&gt;0,VLOOKUP(E53,Pairs,2,FALSE),"")</f>
        <v/>
      </c>
      <c r="G53" s="86" t="str">
        <f>IF($E53&gt;0,VLOOKUP($E53,Pairs,4,FALSE),"")</f>
        <v/>
      </c>
      <c r="H53" s="65"/>
      <c r="I53" s="65"/>
      <c r="J53" s="65"/>
      <c r="K53" s="65"/>
      <c r="L53" s="65"/>
      <c r="M53" s="65"/>
      <c r="N53" s="65"/>
      <c r="O53" s="65"/>
      <c r="P53" s="65"/>
      <c r="Q53" s="65"/>
      <c r="R53" s="65"/>
      <c r="S53" s="65"/>
      <c r="T53" s="65"/>
      <c r="U53" s="65"/>
      <c r="V53" s="65"/>
      <c r="W53" s="65"/>
      <c r="X53" s="65"/>
      <c r="Y53" s="65"/>
      <c r="Z53" s="65"/>
      <c r="AA53" s="65"/>
      <c r="AB53" s="65"/>
      <c r="AC53" s="65"/>
      <c r="AD53" s="65"/>
      <c r="AE53" s="65"/>
      <c r="AF53" s="65"/>
      <c r="AG53" s="65"/>
      <c r="AH53" s="65"/>
      <c r="AI53" s="65"/>
      <c r="AJ53" s="65"/>
      <c r="AK53" s="65"/>
      <c r="AL53" s="65"/>
      <c r="AM53" s="65"/>
      <c r="AN53" s="65"/>
      <c r="AO53" s="65"/>
      <c r="AP53" s="65"/>
      <c r="AQ53" s="65"/>
      <c r="AR53" s="65"/>
      <c r="AS53" s="65"/>
      <c r="AT53" s="65"/>
      <c r="AU53" s="65"/>
      <c r="AV53" s="65"/>
      <c r="AW53" s="65"/>
      <c r="AX53" s="65"/>
      <c r="AY53" s="65"/>
      <c r="AZ53" s="65"/>
      <c r="BA53" s="65"/>
      <c r="BB53" s="65"/>
      <c r="BC53" s="65"/>
      <c r="BD53" s="65"/>
      <c r="BE53" s="65"/>
      <c r="BF53" s="65"/>
      <c r="BG53" s="65"/>
      <c r="BH53" s="65"/>
      <c r="BI53" s="65"/>
      <c r="BJ53" s="65"/>
      <c r="BK53" s="65"/>
      <c r="BL53" s="65"/>
    </row>
    <row r="54" spans="1:64" x14ac:dyDescent="0.55000000000000004">
      <c r="A54" s="34" t="s">
        <v>31</v>
      </c>
      <c r="B54" s="89" t="str">
        <f>IF(A53&gt;0,'Front sheet'!$E$18,"")</f>
        <v/>
      </c>
      <c r="E54" s="34" t="s">
        <v>31</v>
      </c>
      <c r="F54" s="89" t="str">
        <f>IF(E53&gt;0,'Front sheet'!$E$18,"")</f>
        <v/>
      </c>
    </row>
    <row r="55" spans="1:64" x14ac:dyDescent="0.55000000000000004">
      <c r="A55" s="34" t="s">
        <v>32</v>
      </c>
      <c r="B55" s="24"/>
      <c r="C55" s="90" t="str">
        <f>IF(B55&gt;0, VLOOKUP(B55,Sorted_Array,5,FALSE),"")</f>
        <v/>
      </c>
      <c r="E55" s="34" t="s">
        <v>32</v>
      </c>
      <c r="F55" s="24"/>
      <c r="G55" s="90" t="str">
        <f>IF(F55&gt;0, VLOOKUP(F55,Sorted_Array,5,FALSE),"")</f>
        <v/>
      </c>
    </row>
    <row r="56" spans="1:64" x14ac:dyDescent="0.55000000000000004">
      <c r="A56" s="34" t="s">
        <v>33</v>
      </c>
      <c r="B56" s="24"/>
      <c r="C56" s="90" t="str">
        <f>IF(B56&gt;0, VLOOKUP(B56,Sorted_Array,5,FALSE),"")</f>
        <v/>
      </c>
      <c r="E56" s="34" t="s">
        <v>33</v>
      </c>
      <c r="F56" s="24"/>
      <c r="G56" s="90" t="str">
        <f>IF(F56&gt;0, VLOOKUP(F56,Sorted_Array,5,FALSE),"")</f>
        <v/>
      </c>
    </row>
    <row r="57" spans="1:64" x14ac:dyDescent="0.55000000000000004">
      <c r="A57" s="34" t="s">
        <v>35</v>
      </c>
      <c r="B57" s="127"/>
      <c r="C57" s="127"/>
      <c r="E57" s="34" t="s">
        <v>35</v>
      </c>
      <c r="F57" s="127"/>
      <c r="G57" s="127"/>
    </row>
    <row r="60" spans="1:64" s="42" customFormat="1" ht="26.05" customHeight="1" x14ac:dyDescent="0.55000000000000004">
      <c r="A60" s="85"/>
      <c r="B60" s="111" t="str">
        <f>IF(A60&gt;0,VLOOKUP(A60,Pairs,2,FALSE),"")</f>
        <v/>
      </c>
      <c r="C60" s="86" t="str">
        <f>IF($A60&gt;0,VLOOKUP($A60,Pairs,4,FALSE),"")</f>
        <v/>
      </c>
      <c r="E60" s="85"/>
      <c r="F60" s="111" t="str">
        <f>IF(E60&gt;0,VLOOKUP(E60,Pairs,2,FALSE),"")</f>
        <v/>
      </c>
      <c r="G60" s="86" t="str">
        <f>IF($E60&gt;0,VLOOKUP($E60,Pairs,4,FALSE),"")</f>
        <v/>
      </c>
      <c r="H60" s="65"/>
      <c r="I60" s="65"/>
      <c r="J60" s="65"/>
      <c r="K60" s="65"/>
      <c r="L60" s="65"/>
      <c r="M60" s="65"/>
      <c r="N60" s="65"/>
      <c r="O60" s="65"/>
      <c r="P60" s="65"/>
      <c r="Q60" s="65"/>
      <c r="R60" s="65"/>
      <c r="S60" s="65"/>
      <c r="T60" s="65"/>
      <c r="U60" s="65"/>
      <c r="V60" s="65"/>
      <c r="W60" s="65"/>
      <c r="X60" s="65"/>
      <c r="Y60" s="65"/>
      <c r="Z60" s="65"/>
      <c r="AA60" s="65"/>
      <c r="AB60" s="65"/>
      <c r="AC60" s="65"/>
      <c r="AD60" s="65"/>
      <c r="AE60" s="65"/>
      <c r="AF60" s="65"/>
      <c r="AG60" s="65"/>
      <c r="AH60" s="65"/>
      <c r="AI60" s="65"/>
      <c r="AJ60" s="65"/>
      <c r="AK60" s="65"/>
      <c r="AL60" s="65"/>
      <c r="AM60" s="65"/>
      <c r="AN60" s="65"/>
      <c r="AO60" s="65"/>
      <c r="AP60" s="65"/>
      <c r="AQ60" s="65"/>
      <c r="AR60" s="65"/>
      <c r="AS60" s="65"/>
      <c r="AT60" s="65"/>
      <c r="AU60" s="65"/>
      <c r="AV60" s="65"/>
      <c r="AW60" s="65"/>
      <c r="AX60" s="65"/>
      <c r="AY60" s="65"/>
      <c r="AZ60" s="65"/>
      <c r="BA60" s="65"/>
      <c r="BB60" s="65"/>
      <c r="BC60" s="65"/>
      <c r="BD60" s="65"/>
      <c r="BE60" s="65"/>
      <c r="BF60" s="65"/>
      <c r="BG60" s="65"/>
      <c r="BH60" s="65"/>
      <c r="BI60" s="65"/>
      <c r="BJ60" s="65"/>
      <c r="BK60" s="65"/>
      <c r="BL60" s="65"/>
    </row>
    <row r="61" spans="1:64" s="23" customFormat="1" x14ac:dyDescent="0.55000000000000004">
      <c r="A61" s="34" t="s">
        <v>31</v>
      </c>
      <c r="B61" s="89" t="str">
        <f>IF(A60&gt;0,'Front sheet'!$E$18,"")</f>
        <v/>
      </c>
      <c r="C61" s="35"/>
      <c r="D61" s="35"/>
      <c r="E61" s="34" t="s">
        <v>31</v>
      </c>
      <c r="F61" s="89" t="str">
        <f>IF(E60&gt;0,'Front sheet'!$E$18,"")</f>
        <v/>
      </c>
      <c r="G61" s="35"/>
      <c r="H61" s="36"/>
      <c r="I61" s="36"/>
      <c r="J61" s="36"/>
      <c r="K61" s="36"/>
      <c r="L61" s="36"/>
      <c r="M61" s="36"/>
      <c r="N61" s="36"/>
      <c r="O61" s="36"/>
      <c r="P61" s="36"/>
      <c r="Q61" s="36"/>
      <c r="R61" s="36"/>
      <c r="S61" s="36"/>
    </row>
    <row r="62" spans="1:64" s="23" customFormat="1" x14ac:dyDescent="0.55000000000000004">
      <c r="A62" s="34" t="s">
        <v>32</v>
      </c>
      <c r="B62" s="24"/>
      <c r="C62" s="90" t="str">
        <f>IF(B62&gt;0, VLOOKUP(B62,Sorted_Array,5,FALSE),"")</f>
        <v/>
      </c>
      <c r="D62" s="35"/>
      <c r="E62" s="34" t="s">
        <v>32</v>
      </c>
      <c r="F62" s="24"/>
      <c r="G62" s="90" t="str">
        <f>IF(F62&gt;0, VLOOKUP(F62,Sorted_Array,5,FALSE),"")</f>
        <v/>
      </c>
      <c r="H62" s="36"/>
      <c r="I62" s="36"/>
      <c r="J62" s="36"/>
      <c r="K62" s="36"/>
      <c r="L62" s="36"/>
      <c r="M62" s="36"/>
      <c r="N62" s="36"/>
      <c r="O62" s="36"/>
      <c r="P62" s="36"/>
      <c r="Q62" s="36"/>
      <c r="R62" s="36"/>
      <c r="S62" s="36"/>
    </row>
    <row r="63" spans="1:64" s="23" customFormat="1" x14ac:dyDescent="0.55000000000000004">
      <c r="A63" s="34" t="s">
        <v>33</v>
      </c>
      <c r="B63" s="24"/>
      <c r="C63" s="90" t="str">
        <f>IF(B63&gt;0, VLOOKUP(B63,Sorted_Array,5,FALSE),"")</f>
        <v/>
      </c>
      <c r="D63" s="35"/>
      <c r="E63" s="34" t="s">
        <v>33</v>
      </c>
      <c r="F63" s="24"/>
      <c r="G63" s="90" t="str">
        <f>IF(F63&gt;0, VLOOKUP(F63,Sorted_Array,5,FALSE),"")</f>
        <v/>
      </c>
      <c r="H63" s="36"/>
      <c r="I63" s="36"/>
      <c r="J63" s="36"/>
      <c r="K63" s="36"/>
      <c r="L63" s="36"/>
      <c r="M63" s="36"/>
      <c r="N63" s="36"/>
      <c r="O63" s="36"/>
      <c r="P63" s="36"/>
      <c r="Q63" s="36"/>
      <c r="R63" s="36"/>
      <c r="S63" s="36"/>
    </row>
    <row r="64" spans="1:64" s="23" customFormat="1" x14ac:dyDescent="0.55000000000000004">
      <c r="A64" s="34" t="s">
        <v>35</v>
      </c>
      <c r="B64" s="127"/>
      <c r="C64" s="127"/>
      <c r="D64" s="35"/>
      <c r="E64" s="34" t="s">
        <v>35</v>
      </c>
      <c r="F64" s="127"/>
      <c r="G64" s="127"/>
      <c r="H64" s="36"/>
      <c r="I64" s="36"/>
      <c r="J64" s="36"/>
      <c r="K64" s="36"/>
      <c r="L64" s="36"/>
      <c r="M64" s="36"/>
      <c r="N64" s="36"/>
      <c r="O64" s="36"/>
      <c r="P64" s="36"/>
      <c r="Q64" s="36"/>
      <c r="R64" s="36"/>
      <c r="S64" s="36"/>
    </row>
    <row r="65" spans="1:64" s="23" customFormat="1" x14ac:dyDescent="0.55000000000000004">
      <c r="A65" s="34"/>
      <c r="B65" s="35"/>
      <c r="C65" s="35"/>
      <c r="D65" s="35"/>
      <c r="E65" s="34"/>
      <c r="F65" s="35"/>
      <c r="G65" s="35"/>
      <c r="H65" s="36"/>
      <c r="I65" s="36"/>
      <c r="J65" s="36"/>
      <c r="K65" s="36"/>
      <c r="L65" s="36"/>
      <c r="M65" s="36"/>
      <c r="N65" s="36"/>
      <c r="O65" s="36"/>
      <c r="P65" s="36"/>
      <c r="Q65" s="36"/>
      <c r="R65" s="36"/>
      <c r="S65" s="36"/>
    </row>
    <row r="66" spans="1:64" s="23" customFormat="1" x14ac:dyDescent="0.55000000000000004">
      <c r="A66" s="34"/>
      <c r="B66" s="35"/>
      <c r="C66" s="35"/>
      <c r="D66" s="35"/>
      <c r="E66" s="34"/>
      <c r="F66" s="35"/>
      <c r="G66" s="35"/>
      <c r="H66" s="36"/>
      <c r="I66" s="36"/>
      <c r="J66" s="36"/>
      <c r="K66" s="36"/>
      <c r="L66" s="36"/>
      <c r="M66" s="36"/>
      <c r="N66" s="36"/>
      <c r="O66" s="36"/>
      <c r="P66" s="36"/>
      <c r="Q66" s="36"/>
      <c r="R66" s="36"/>
      <c r="S66" s="36"/>
    </row>
    <row r="67" spans="1:64" s="42" customFormat="1" ht="26.05" customHeight="1" x14ac:dyDescent="0.55000000000000004">
      <c r="A67" s="85"/>
      <c r="B67" s="111" t="str">
        <f>IF(A67&gt;0,VLOOKUP(A67,Pairs,2,FALSE),"")</f>
        <v/>
      </c>
      <c r="C67" s="86" t="str">
        <f>IF($A67&gt;0,VLOOKUP($A67,Pairs,4,FALSE),"")</f>
        <v/>
      </c>
      <c r="E67" s="85"/>
      <c r="F67" s="111" t="str">
        <f>IF(E67&gt;0,VLOOKUP(E67,Pairs,2,FALSE),"")</f>
        <v/>
      </c>
      <c r="G67" s="86" t="str">
        <f>IF($E67&gt;0,VLOOKUP($E67,Pairs,4,FALSE),"")</f>
        <v/>
      </c>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c r="BG67" s="65"/>
      <c r="BH67" s="65"/>
      <c r="BI67" s="65"/>
      <c r="BJ67" s="65"/>
      <c r="BK67" s="65"/>
      <c r="BL67" s="65"/>
    </row>
    <row r="68" spans="1:64" s="23" customFormat="1" x14ac:dyDescent="0.55000000000000004">
      <c r="A68" s="34" t="s">
        <v>31</v>
      </c>
      <c r="B68" s="89" t="str">
        <f>IF(A67&gt;0,'Front sheet'!$E$18,"")</f>
        <v/>
      </c>
      <c r="C68" s="35"/>
      <c r="D68" s="35"/>
      <c r="E68" s="34" t="s">
        <v>31</v>
      </c>
      <c r="F68" s="89" t="str">
        <f>IF(E67&gt;0,'Front sheet'!$E$18,"")</f>
        <v/>
      </c>
      <c r="G68" s="35"/>
      <c r="H68" s="36"/>
      <c r="I68" s="36"/>
      <c r="J68" s="36"/>
      <c r="K68" s="36"/>
      <c r="L68" s="36"/>
      <c r="M68" s="36"/>
      <c r="N68" s="36"/>
      <c r="O68" s="36"/>
      <c r="P68" s="36"/>
      <c r="Q68" s="36"/>
      <c r="R68" s="36"/>
      <c r="S68" s="36"/>
    </row>
    <row r="69" spans="1:64" s="23" customFormat="1" x14ac:dyDescent="0.55000000000000004">
      <c r="A69" s="34" t="s">
        <v>32</v>
      </c>
      <c r="B69" s="24"/>
      <c r="C69" s="90" t="str">
        <f>IF(B69&gt;0, VLOOKUP(B69,Sorted_Array,5,FALSE),"")</f>
        <v/>
      </c>
      <c r="D69" s="35"/>
      <c r="E69" s="34" t="s">
        <v>32</v>
      </c>
      <c r="F69" s="24"/>
      <c r="G69" s="90" t="str">
        <f>IF(F69&gt;0, VLOOKUP(F69,Sorted_Array,5,FALSE),"")</f>
        <v/>
      </c>
      <c r="H69" s="36"/>
      <c r="I69" s="36"/>
      <c r="J69" s="36"/>
      <c r="K69" s="36"/>
      <c r="L69" s="36"/>
      <c r="M69" s="36"/>
      <c r="N69" s="36"/>
      <c r="O69" s="36"/>
      <c r="P69" s="36"/>
      <c r="Q69" s="36"/>
      <c r="R69" s="36"/>
      <c r="S69" s="36"/>
    </row>
    <row r="70" spans="1:64" s="23" customFormat="1" x14ac:dyDescent="0.55000000000000004">
      <c r="A70" s="34" t="s">
        <v>33</v>
      </c>
      <c r="B70" s="24"/>
      <c r="C70" s="90" t="str">
        <f>IF(B70&gt;0, VLOOKUP(B70,Sorted_Array,5,FALSE),"")</f>
        <v/>
      </c>
      <c r="D70" s="35"/>
      <c r="E70" s="34" t="s">
        <v>33</v>
      </c>
      <c r="F70" s="24"/>
      <c r="G70" s="90" t="str">
        <f>IF(F70&gt;0, VLOOKUP(F70,Sorted_Array,5,FALSE),"")</f>
        <v/>
      </c>
      <c r="H70" s="36"/>
      <c r="I70" s="36"/>
      <c r="J70" s="36"/>
      <c r="K70" s="36"/>
      <c r="L70" s="36"/>
      <c r="M70" s="36"/>
      <c r="N70" s="36"/>
      <c r="O70" s="36"/>
      <c r="P70" s="36"/>
      <c r="Q70" s="36"/>
      <c r="R70" s="36"/>
      <c r="S70" s="36"/>
    </row>
    <row r="71" spans="1:64" s="23" customFormat="1" x14ac:dyDescent="0.55000000000000004">
      <c r="A71" s="34" t="s">
        <v>35</v>
      </c>
      <c r="B71" s="127"/>
      <c r="C71" s="127"/>
      <c r="D71" s="35"/>
      <c r="E71" s="34" t="s">
        <v>35</v>
      </c>
      <c r="F71" s="127"/>
      <c r="G71" s="127"/>
      <c r="H71" s="36"/>
      <c r="I71" s="36"/>
      <c r="J71" s="36"/>
      <c r="K71" s="36"/>
      <c r="L71" s="36"/>
      <c r="M71" s="36"/>
      <c r="N71" s="36"/>
      <c r="O71" s="36"/>
      <c r="P71" s="36"/>
      <c r="Q71" s="36"/>
      <c r="R71" s="36"/>
      <c r="S71" s="36"/>
    </row>
    <row r="72" spans="1:64" s="23" customFormat="1" x14ac:dyDescent="0.55000000000000004">
      <c r="A72" s="34"/>
      <c r="B72" s="35"/>
      <c r="C72" s="35"/>
      <c r="D72" s="35"/>
      <c r="E72" s="34"/>
      <c r="F72" s="35"/>
      <c r="G72" s="35"/>
      <c r="H72" s="36"/>
      <c r="I72" s="36"/>
      <c r="J72" s="36"/>
      <c r="K72" s="36"/>
      <c r="L72" s="36"/>
      <c r="M72" s="36"/>
      <c r="N72" s="36"/>
      <c r="O72" s="36"/>
      <c r="P72" s="36"/>
      <c r="Q72" s="36"/>
      <c r="R72" s="36"/>
      <c r="S72" s="36"/>
    </row>
    <row r="73" spans="1:64" s="23" customFormat="1" x14ac:dyDescent="0.55000000000000004">
      <c r="A73" s="34"/>
      <c r="B73" s="35"/>
      <c r="C73" s="35"/>
      <c r="D73" s="35"/>
      <c r="E73" s="34"/>
      <c r="F73" s="35"/>
      <c r="G73" s="35"/>
      <c r="H73" s="36"/>
      <c r="I73" s="36"/>
      <c r="J73" s="36"/>
      <c r="K73" s="36"/>
      <c r="L73" s="36"/>
      <c r="M73" s="36"/>
      <c r="N73" s="36"/>
      <c r="O73" s="36"/>
      <c r="P73" s="36"/>
      <c r="Q73" s="36"/>
      <c r="R73" s="36"/>
      <c r="S73" s="36"/>
    </row>
    <row r="74" spans="1:64" s="42" customFormat="1" ht="26.05" customHeight="1" x14ac:dyDescent="0.55000000000000004">
      <c r="A74" s="85"/>
      <c r="B74" s="111" t="str">
        <f>IF(A74&gt;0,VLOOKUP(A74,Pairs,2,FALSE),"")</f>
        <v/>
      </c>
      <c r="C74" s="86" t="str">
        <f>IF($A74&gt;0,VLOOKUP($A74,Pairs,4,FALSE),"")</f>
        <v/>
      </c>
      <c r="E74" s="85"/>
      <c r="F74" s="111" t="str">
        <f>IF(E74&gt;0,VLOOKUP(E74,Pairs,2,FALSE),"")</f>
        <v/>
      </c>
      <c r="G74" s="86" t="str">
        <f>IF($E74&gt;0,VLOOKUP($E74,Pairs,4,FALSE),"")</f>
        <v/>
      </c>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row>
    <row r="75" spans="1:64" s="36" customFormat="1" x14ac:dyDescent="0.55000000000000004">
      <c r="A75" s="34" t="s">
        <v>31</v>
      </c>
      <c r="B75" s="89" t="str">
        <f>IF(A74&gt;0,'Front sheet'!$E$18,"")</f>
        <v/>
      </c>
      <c r="C75" s="35"/>
      <c r="D75" s="35"/>
      <c r="E75" s="34" t="s">
        <v>31</v>
      </c>
      <c r="F75" s="89" t="str">
        <f>IF(E74&gt;0,'Front sheet'!$E$18,"")</f>
        <v/>
      </c>
      <c r="G75" s="35"/>
    </row>
    <row r="76" spans="1:64" s="36" customFormat="1" x14ac:dyDescent="0.55000000000000004">
      <c r="A76" s="34" t="s">
        <v>32</v>
      </c>
      <c r="B76" s="24"/>
      <c r="C76" s="90" t="str">
        <f>IF(B76&gt;0, VLOOKUP(B76,Sorted_Array,5,FALSE),"")</f>
        <v/>
      </c>
      <c r="D76" s="35"/>
      <c r="E76" s="34" t="s">
        <v>32</v>
      </c>
      <c r="F76" s="24"/>
      <c r="G76" s="90" t="str">
        <f>IF(F76&gt;0, VLOOKUP(F76,Sorted_Array,5,FALSE),"")</f>
        <v/>
      </c>
    </row>
    <row r="77" spans="1:64" s="36" customFormat="1" x14ac:dyDescent="0.55000000000000004">
      <c r="A77" s="34" t="s">
        <v>33</v>
      </c>
      <c r="B77" s="24"/>
      <c r="C77" s="90" t="str">
        <f>IF(B77&gt;0, VLOOKUP(B77,Sorted_Array,5,FALSE),"")</f>
        <v/>
      </c>
      <c r="D77" s="35"/>
      <c r="E77" s="34" t="s">
        <v>33</v>
      </c>
      <c r="F77" s="24"/>
      <c r="G77" s="90" t="str">
        <f>IF(F77&gt;0, VLOOKUP(F77,Sorted_Array,5,FALSE),"")</f>
        <v/>
      </c>
    </row>
    <row r="78" spans="1:64" s="36" customFormat="1" x14ac:dyDescent="0.55000000000000004">
      <c r="A78" s="34" t="s">
        <v>35</v>
      </c>
      <c r="B78" s="127"/>
      <c r="C78" s="127"/>
      <c r="D78" s="35"/>
      <c r="E78" s="34" t="s">
        <v>35</v>
      </c>
      <c r="F78" s="127"/>
      <c r="G78" s="127"/>
    </row>
    <row r="79" spans="1:64" s="36" customFormat="1" x14ac:dyDescent="0.55000000000000004">
      <c r="A79" s="34"/>
      <c r="B79" s="35"/>
      <c r="C79" s="35"/>
      <c r="D79" s="35"/>
      <c r="E79" s="34"/>
      <c r="F79" s="35"/>
      <c r="G79" s="35"/>
    </row>
    <row r="80" spans="1:64" s="36" customFormat="1" x14ac:dyDescent="0.55000000000000004">
      <c r="A80" s="34"/>
      <c r="B80" s="35"/>
      <c r="C80" s="35"/>
      <c r="D80" s="35"/>
      <c r="E80" s="34"/>
      <c r="F80" s="35"/>
      <c r="G80" s="35"/>
    </row>
    <row r="81" spans="1:64" s="42" customFormat="1" ht="26.05" customHeight="1" x14ac:dyDescent="0.55000000000000004">
      <c r="A81" s="85"/>
      <c r="B81" s="111" t="str">
        <f>IF(A81&gt;0,VLOOKUP(A81,Pairs,2,FALSE),"")</f>
        <v/>
      </c>
      <c r="C81" s="86" t="str">
        <f>IF($A81&gt;0,VLOOKUP($A81,Pairs,4,FALSE),"")</f>
        <v/>
      </c>
      <c r="E81" s="85"/>
      <c r="F81" s="111" t="str">
        <f>IF(E81&gt;0,VLOOKUP(E81,Pairs,2,FALSE),"")</f>
        <v/>
      </c>
      <c r="G81" s="86" t="str">
        <f>IF($E81&gt;0,VLOOKUP($E81,Pairs,4,FALSE),"")</f>
        <v/>
      </c>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c r="BG81" s="65"/>
      <c r="BH81" s="65"/>
      <c r="BI81" s="65"/>
      <c r="BJ81" s="65"/>
      <c r="BK81" s="65"/>
      <c r="BL81" s="65"/>
    </row>
    <row r="82" spans="1:64" s="36" customFormat="1" x14ac:dyDescent="0.55000000000000004">
      <c r="A82" s="34" t="s">
        <v>31</v>
      </c>
      <c r="B82" s="89" t="str">
        <f>IF(A81&gt;0,'Front sheet'!$E$18,"")</f>
        <v/>
      </c>
      <c r="C82" s="35"/>
      <c r="D82" s="35"/>
      <c r="E82" s="34" t="s">
        <v>31</v>
      </c>
      <c r="F82" s="89" t="str">
        <f>IF(E81&gt;0,'Front sheet'!$E$18,"")</f>
        <v/>
      </c>
      <c r="G82" s="35"/>
    </row>
    <row r="83" spans="1:64" s="36" customFormat="1" x14ac:dyDescent="0.55000000000000004">
      <c r="A83" s="34" t="s">
        <v>32</v>
      </c>
      <c r="B83" s="24"/>
      <c r="C83" s="90" t="str">
        <f>IF(B83&gt;0, VLOOKUP(B83,Sorted_Array,5,FALSE),"")</f>
        <v/>
      </c>
      <c r="D83" s="35"/>
      <c r="E83" s="34" t="s">
        <v>32</v>
      </c>
      <c r="F83" s="24"/>
      <c r="G83" s="90" t="str">
        <f>IF(F83&gt;0, VLOOKUP(F83,Sorted_Array,5,FALSE),"")</f>
        <v/>
      </c>
    </row>
    <row r="84" spans="1:64" s="36" customFormat="1" x14ac:dyDescent="0.55000000000000004">
      <c r="A84" s="34" t="s">
        <v>33</v>
      </c>
      <c r="B84" s="24"/>
      <c r="C84" s="90" t="str">
        <f>IF(B84&gt;0, VLOOKUP(B84,Sorted_Array,5,FALSE),"")</f>
        <v/>
      </c>
      <c r="D84" s="35"/>
      <c r="E84" s="34" t="s">
        <v>33</v>
      </c>
      <c r="F84" s="24"/>
      <c r="G84" s="90" t="str">
        <f>IF(F84&gt;0, VLOOKUP(F84,Sorted_Array,5,FALSE),"")</f>
        <v/>
      </c>
    </row>
    <row r="85" spans="1:64" s="36" customFormat="1" x14ac:dyDescent="0.55000000000000004">
      <c r="A85" s="34" t="s">
        <v>35</v>
      </c>
      <c r="B85" s="127"/>
      <c r="C85" s="127"/>
      <c r="D85" s="35"/>
      <c r="E85" s="34" t="s">
        <v>35</v>
      </c>
      <c r="F85" s="127"/>
      <c r="G85" s="127"/>
    </row>
    <row r="86" spans="1:64" s="36" customFormat="1" x14ac:dyDescent="0.55000000000000004">
      <c r="A86" s="34"/>
      <c r="B86" s="35"/>
      <c r="C86" s="35"/>
      <c r="D86" s="35"/>
      <c r="E86" s="34"/>
      <c r="F86" s="35"/>
      <c r="G86" s="35"/>
    </row>
    <row r="87" spans="1:64" s="36" customFormat="1" x14ac:dyDescent="0.55000000000000004">
      <c r="A87" s="34"/>
      <c r="B87" s="35"/>
      <c r="C87" s="35"/>
      <c r="D87" s="35"/>
      <c r="E87" s="34"/>
      <c r="F87" s="35"/>
      <c r="G87" s="35"/>
    </row>
    <row r="88" spans="1:64" s="36" customFormat="1" x14ac:dyDescent="0.55000000000000004">
      <c r="A88" s="77"/>
      <c r="E88" s="77"/>
    </row>
    <row r="89" spans="1:64" s="36" customFormat="1" x14ac:dyDescent="0.55000000000000004">
      <c r="A89" s="77"/>
      <c r="E89" s="77"/>
    </row>
    <row r="90" spans="1:64" s="36" customFormat="1" x14ac:dyDescent="0.55000000000000004">
      <c r="A90" s="77"/>
      <c r="E90" s="77"/>
    </row>
    <row r="91" spans="1:64" s="36" customFormat="1" x14ac:dyDescent="0.55000000000000004">
      <c r="A91" s="77"/>
      <c r="E91" s="77"/>
    </row>
    <row r="92" spans="1:64" s="36" customFormat="1" x14ac:dyDescent="0.55000000000000004">
      <c r="A92" s="77"/>
      <c r="E92" s="77"/>
    </row>
    <row r="93" spans="1:64" s="36" customFormat="1" x14ac:dyDescent="0.55000000000000004">
      <c r="A93" s="77"/>
      <c r="E93" s="77"/>
    </row>
    <row r="94" spans="1:64" s="36" customFormat="1" x14ac:dyDescent="0.55000000000000004">
      <c r="A94" s="77"/>
      <c r="E94" s="77"/>
    </row>
    <row r="95" spans="1:64" s="36" customFormat="1" x14ac:dyDescent="0.55000000000000004">
      <c r="A95" s="77"/>
      <c r="E95" s="77"/>
    </row>
    <row r="96" spans="1:64" s="36" customFormat="1" x14ac:dyDescent="0.55000000000000004">
      <c r="A96" s="77"/>
      <c r="E96" s="77"/>
    </row>
    <row r="97" spans="1:5" s="36" customFormat="1" x14ac:dyDescent="0.55000000000000004">
      <c r="A97" s="77"/>
      <c r="E97" s="77"/>
    </row>
    <row r="98" spans="1:5" s="36" customFormat="1" x14ac:dyDescent="0.55000000000000004">
      <c r="A98" s="77"/>
      <c r="E98" s="77"/>
    </row>
    <row r="99" spans="1:5" s="36" customFormat="1" x14ac:dyDescent="0.55000000000000004">
      <c r="A99" s="77"/>
      <c r="E99" s="77"/>
    </row>
    <row r="100" spans="1:5" s="36" customFormat="1" x14ac:dyDescent="0.55000000000000004">
      <c r="A100" s="77"/>
      <c r="E100" s="77"/>
    </row>
    <row r="101" spans="1:5" s="36" customFormat="1" x14ac:dyDescent="0.55000000000000004">
      <c r="A101" s="77"/>
      <c r="E101" s="77"/>
    </row>
    <row r="102" spans="1:5" s="36" customFormat="1" x14ac:dyDescent="0.55000000000000004">
      <c r="A102" s="77"/>
      <c r="E102" s="77"/>
    </row>
    <row r="103" spans="1:5" s="36" customFormat="1" x14ac:dyDescent="0.55000000000000004">
      <c r="A103" s="77"/>
      <c r="E103" s="77"/>
    </row>
    <row r="104" spans="1:5" s="36" customFormat="1" x14ac:dyDescent="0.55000000000000004">
      <c r="A104" s="77"/>
      <c r="E104" s="77"/>
    </row>
    <row r="105" spans="1:5" s="36" customFormat="1" x14ac:dyDescent="0.55000000000000004">
      <c r="A105" s="77"/>
      <c r="E105" s="77"/>
    </row>
    <row r="106" spans="1:5" s="36" customFormat="1" x14ac:dyDescent="0.55000000000000004">
      <c r="A106" s="77"/>
      <c r="E106" s="77"/>
    </row>
    <row r="107" spans="1:5" s="36" customFormat="1" x14ac:dyDescent="0.55000000000000004">
      <c r="A107" s="77"/>
      <c r="E107" s="77"/>
    </row>
    <row r="108" spans="1:5" s="36" customFormat="1" x14ac:dyDescent="0.55000000000000004">
      <c r="A108" s="77"/>
      <c r="E108" s="77"/>
    </row>
    <row r="109" spans="1:5" s="36" customFormat="1" x14ac:dyDescent="0.55000000000000004">
      <c r="A109" s="77"/>
      <c r="E109" s="77"/>
    </row>
    <row r="110" spans="1:5" s="36" customFormat="1" x14ac:dyDescent="0.55000000000000004">
      <c r="A110" s="77"/>
      <c r="E110" s="77"/>
    </row>
    <row r="111" spans="1:5" s="36" customFormat="1" x14ac:dyDescent="0.55000000000000004">
      <c r="A111" s="77"/>
      <c r="E111" s="77"/>
    </row>
    <row r="112" spans="1:5" s="36" customFormat="1" x14ac:dyDescent="0.55000000000000004">
      <c r="A112" s="77"/>
      <c r="E112" s="77"/>
    </row>
    <row r="113" spans="1:5" s="36" customFormat="1" x14ac:dyDescent="0.55000000000000004">
      <c r="A113" s="77"/>
      <c r="E113" s="77"/>
    </row>
    <row r="114" spans="1:5" s="36" customFormat="1" x14ac:dyDescent="0.55000000000000004">
      <c r="A114" s="77"/>
      <c r="E114" s="77"/>
    </row>
    <row r="115" spans="1:5" s="36" customFormat="1" x14ac:dyDescent="0.55000000000000004">
      <c r="A115" s="77"/>
      <c r="E115" s="77"/>
    </row>
    <row r="116" spans="1:5" s="36" customFormat="1" x14ac:dyDescent="0.55000000000000004">
      <c r="A116" s="77"/>
      <c r="E116" s="77"/>
    </row>
    <row r="117" spans="1:5" s="36" customFormat="1" x14ac:dyDescent="0.55000000000000004">
      <c r="A117" s="77"/>
      <c r="E117" s="77"/>
    </row>
    <row r="118" spans="1:5" s="36" customFormat="1" x14ac:dyDescent="0.55000000000000004">
      <c r="A118" s="77"/>
      <c r="E118" s="77"/>
    </row>
    <row r="119" spans="1:5" s="36" customFormat="1" x14ac:dyDescent="0.55000000000000004">
      <c r="A119" s="77"/>
      <c r="E119" s="77"/>
    </row>
    <row r="120" spans="1:5" s="36" customFormat="1" x14ac:dyDescent="0.55000000000000004">
      <c r="A120" s="77"/>
      <c r="E120" s="77"/>
    </row>
    <row r="121" spans="1:5" s="36" customFormat="1" x14ac:dyDescent="0.55000000000000004">
      <c r="A121" s="77"/>
      <c r="E121" s="77"/>
    </row>
    <row r="122" spans="1:5" s="36" customFormat="1" x14ac:dyDescent="0.55000000000000004">
      <c r="A122" s="77"/>
      <c r="E122" s="77"/>
    </row>
    <row r="123" spans="1:5" s="36" customFormat="1" x14ac:dyDescent="0.55000000000000004">
      <c r="A123" s="77"/>
      <c r="E123" s="77"/>
    </row>
    <row r="124" spans="1:5" s="36" customFormat="1" x14ac:dyDescent="0.55000000000000004">
      <c r="A124" s="77"/>
      <c r="E124" s="77"/>
    </row>
    <row r="125" spans="1:5" s="36" customFormat="1" x14ac:dyDescent="0.55000000000000004">
      <c r="A125" s="77"/>
      <c r="E125" s="77"/>
    </row>
    <row r="126" spans="1:5" s="36" customFormat="1" x14ac:dyDescent="0.55000000000000004">
      <c r="A126" s="77"/>
      <c r="E126" s="77"/>
    </row>
    <row r="127" spans="1:5" s="36" customFormat="1" x14ac:dyDescent="0.55000000000000004">
      <c r="A127" s="77"/>
      <c r="E127" s="77"/>
    </row>
    <row r="128" spans="1:5" s="36" customFormat="1" x14ac:dyDescent="0.55000000000000004">
      <c r="A128" s="77"/>
      <c r="E128" s="77"/>
    </row>
    <row r="129" spans="1:5" s="36" customFormat="1" x14ac:dyDescent="0.55000000000000004">
      <c r="A129" s="77"/>
      <c r="E129" s="77"/>
    </row>
    <row r="130" spans="1:5" s="36" customFormat="1" x14ac:dyDescent="0.55000000000000004">
      <c r="A130" s="77"/>
      <c r="E130" s="77"/>
    </row>
    <row r="131" spans="1:5" s="36" customFormat="1" x14ac:dyDescent="0.55000000000000004">
      <c r="A131" s="77"/>
      <c r="E131" s="77"/>
    </row>
    <row r="132" spans="1:5" s="36" customFormat="1" x14ac:dyDescent="0.55000000000000004">
      <c r="A132" s="77"/>
      <c r="E132" s="77"/>
    </row>
    <row r="133" spans="1:5" s="36" customFormat="1" x14ac:dyDescent="0.55000000000000004">
      <c r="A133" s="77"/>
      <c r="E133" s="77"/>
    </row>
    <row r="134" spans="1:5" s="36" customFormat="1" x14ac:dyDescent="0.55000000000000004">
      <c r="A134" s="77"/>
      <c r="E134" s="77"/>
    </row>
    <row r="135" spans="1:5" s="36" customFormat="1" x14ac:dyDescent="0.55000000000000004">
      <c r="A135" s="77"/>
      <c r="E135" s="77"/>
    </row>
    <row r="136" spans="1:5" s="36" customFormat="1" x14ac:dyDescent="0.55000000000000004">
      <c r="A136" s="77"/>
      <c r="E136" s="77"/>
    </row>
    <row r="137" spans="1:5" s="36" customFormat="1" x14ac:dyDescent="0.55000000000000004">
      <c r="A137" s="77"/>
      <c r="E137" s="77"/>
    </row>
    <row r="138" spans="1:5" s="36" customFormat="1" x14ac:dyDescent="0.55000000000000004">
      <c r="A138" s="77"/>
      <c r="E138" s="77"/>
    </row>
    <row r="139" spans="1:5" s="36" customFormat="1" x14ac:dyDescent="0.55000000000000004">
      <c r="A139" s="77"/>
      <c r="E139" s="77"/>
    </row>
    <row r="140" spans="1:5" s="36" customFormat="1" x14ac:dyDescent="0.55000000000000004">
      <c r="A140" s="77"/>
      <c r="E140" s="77"/>
    </row>
    <row r="141" spans="1:5" s="36" customFormat="1" x14ac:dyDescent="0.55000000000000004">
      <c r="A141" s="77"/>
      <c r="E141" s="77"/>
    </row>
    <row r="142" spans="1:5" s="36" customFormat="1" x14ac:dyDescent="0.55000000000000004">
      <c r="A142" s="77"/>
      <c r="E142" s="77"/>
    </row>
    <row r="143" spans="1:5" s="36" customFormat="1" x14ac:dyDescent="0.55000000000000004">
      <c r="A143" s="77"/>
      <c r="E143" s="77"/>
    </row>
    <row r="144" spans="1:5" s="36" customFormat="1" x14ac:dyDescent="0.55000000000000004">
      <c r="A144" s="77"/>
      <c r="E144" s="77"/>
    </row>
    <row r="145" spans="1:5" s="36" customFormat="1" x14ac:dyDescent="0.55000000000000004">
      <c r="A145" s="77"/>
      <c r="E145" s="77"/>
    </row>
    <row r="146" spans="1:5" s="36" customFormat="1" x14ac:dyDescent="0.55000000000000004">
      <c r="A146" s="77"/>
      <c r="E146" s="77"/>
    </row>
    <row r="147" spans="1:5" s="36" customFormat="1" x14ac:dyDescent="0.55000000000000004">
      <c r="A147" s="77"/>
      <c r="E147" s="77"/>
    </row>
    <row r="148" spans="1:5" s="36" customFormat="1" x14ac:dyDescent="0.55000000000000004">
      <c r="A148" s="77"/>
      <c r="E148" s="77"/>
    </row>
    <row r="149" spans="1:5" s="36" customFormat="1" x14ac:dyDescent="0.55000000000000004">
      <c r="A149" s="77"/>
      <c r="E149" s="77"/>
    </row>
    <row r="150" spans="1:5" s="36" customFormat="1" x14ac:dyDescent="0.55000000000000004">
      <c r="A150" s="77"/>
      <c r="E150" s="77"/>
    </row>
    <row r="151" spans="1:5" s="36" customFormat="1" x14ac:dyDescent="0.55000000000000004">
      <c r="A151" s="77"/>
      <c r="E151" s="77"/>
    </row>
    <row r="152" spans="1:5" s="36" customFormat="1" x14ac:dyDescent="0.55000000000000004">
      <c r="A152" s="77"/>
      <c r="E152" s="77"/>
    </row>
    <row r="153" spans="1:5" s="36" customFormat="1" x14ac:dyDescent="0.55000000000000004">
      <c r="A153" s="77"/>
      <c r="E153" s="77"/>
    </row>
    <row r="154" spans="1:5" s="36" customFormat="1" x14ac:dyDescent="0.55000000000000004">
      <c r="A154" s="77"/>
      <c r="E154" s="77"/>
    </row>
    <row r="155" spans="1:5" s="36" customFormat="1" x14ac:dyDescent="0.55000000000000004">
      <c r="A155" s="77"/>
      <c r="E155" s="77"/>
    </row>
    <row r="156" spans="1:5" s="36" customFormat="1" x14ac:dyDescent="0.55000000000000004">
      <c r="A156" s="77"/>
      <c r="E156" s="77"/>
    </row>
    <row r="157" spans="1:5" s="36" customFormat="1" x14ac:dyDescent="0.55000000000000004">
      <c r="A157" s="77"/>
      <c r="E157" s="77"/>
    </row>
    <row r="158" spans="1:5" s="36" customFormat="1" x14ac:dyDescent="0.55000000000000004">
      <c r="A158" s="77"/>
      <c r="E158" s="77"/>
    </row>
    <row r="159" spans="1:5" s="36" customFormat="1" x14ac:dyDescent="0.55000000000000004">
      <c r="A159" s="77"/>
      <c r="E159" s="77"/>
    </row>
    <row r="160" spans="1:5" s="36" customFormat="1" x14ac:dyDescent="0.55000000000000004">
      <c r="A160" s="77"/>
      <c r="E160" s="77"/>
    </row>
    <row r="161" spans="1:5" s="36" customFormat="1" x14ac:dyDescent="0.55000000000000004">
      <c r="A161" s="77"/>
      <c r="E161" s="77"/>
    </row>
    <row r="162" spans="1:5" s="36" customFormat="1" x14ac:dyDescent="0.55000000000000004">
      <c r="A162" s="77"/>
      <c r="E162" s="77"/>
    </row>
    <row r="163" spans="1:5" s="36" customFormat="1" x14ac:dyDescent="0.55000000000000004">
      <c r="A163" s="77"/>
      <c r="E163" s="77"/>
    </row>
    <row r="164" spans="1:5" s="36" customFormat="1" x14ac:dyDescent="0.55000000000000004">
      <c r="A164" s="77"/>
      <c r="E164" s="77"/>
    </row>
    <row r="165" spans="1:5" s="36" customFormat="1" x14ac:dyDescent="0.55000000000000004">
      <c r="A165" s="77"/>
      <c r="E165" s="77"/>
    </row>
    <row r="166" spans="1:5" s="36" customFormat="1" x14ac:dyDescent="0.55000000000000004">
      <c r="A166" s="77"/>
      <c r="E166" s="77"/>
    </row>
    <row r="167" spans="1:5" s="36" customFormat="1" x14ac:dyDescent="0.55000000000000004">
      <c r="A167" s="77"/>
      <c r="E167" s="77"/>
    </row>
    <row r="168" spans="1:5" s="36" customFormat="1" x14ac:dyDescent="0.55000000000000004">
      <c r="A168" s="77"/>
      <c r="E168" s="77"/>
    </row>
    <row r="169" spans="1:5" s="36" customFormat="1" x14ac:dyDescent="0.55000000000000004">
      <c r="A169" s="77"/>
      <c r="E169" s="77"/>
    </row>
    <row r="170" spans="1:5" s="36" customFormat="1" x14ac:dyDescent="0.55000000000000004">
      <c r="A170" s="77"/>
      <c r="E170" s="77"/>
    </row>
    <row r="171" spans="1:5" s="36" customFormat="1" x14ac:dyDescent="0.55000000000000004">
      <c r="A171" s="77"/>
      <c r="E171" s="77"/>
    </row>
    <row r="172" spans="1:5" s="36" customFormat="1" x14ac:dyDescent="0.55000000000000004">
      <c r="A172" s="77"/>
      <c r="E172" s="77"/>
    </row>
    <row r="173" spans="1:5" s="36" customFormat="1" x14ac:dyDescent="0.55000000000000004">
      <c r="A173" s="77"/>
      <c r="E173" s="77"/>
    </row>
    <row r="174" spans="1:5" s="36" customFormat="1" x14ac:dyDescent="0.55000000000000004">
      <c r="A174" s="77"/>
      <c r="E174" s="77"/>
    </row>
    <row r="175" spans="1:5" s="36" customFormat="1" x14ac:dyDescent="0.55000000000000004">
      <c r="A175" s="77"/>
      <c r="E175" s="77"/>
    </row>
    <row r="176" spans="1:5" s="36" customFormat="1" x14ac:dyDescent="0.55000000000000004">
      <c r="A176" s="77"/>
      <c r="E176" s="77"/>
    </row>
    <row r="177" spans="1:5" s="36" customFormat="1" x14ac:dyDescent="0.55000000000000004">
      <c r="A177" s="77"/>
      <c r="E177" s="77"/>
    </row>
    <row r="178" spans="1:5" s="36" customFormat="1" x14ac:dyDescent="0.55000000000000004">
      <c r="A178" s="77"/>
      <c r="E178" s="77"/>
    </row>
    <row r="179" spans="1:5" s="36" customFormat="1" x14ac:dyDescent="0.55000000000000004">
      <c r="A179" s="77"/>
      <c r="E179" s="77"/>
    </row>
    <row r="180" spans="1:5" s="36" customFormat="1" x14ac:dyDescent="0.55000000000000004">
      <c r="A180" s="77"/>
      <c r="E180" s="77"/>
    </row>
    <row r="181" spans="1:5" s="36" customFormat="1" x14ac:dyDescent="0.55000000000000004">
      <c r="A181" s="77"/>
      <c r="E181" s="77"/>
    </row>
    <row r="182" spans="1:5" s="36" customFormat="1" x14ac:dyDescent="0.55000000000000004">
      <c r="A182" s="77"/>
      <c r="E182" s="77"/>
    </row>
    <row r="183" spans="1:5" s="36" customFormat="1" x14ac:dyDescent="0.55000000000000004">
      <c r="A183" s="77"/>
      <c r="E183" s="77"/>
    </row>
    <row r="184" spans="1:5" s="36" customFormat="1" x14ac:dyDescent="0.55000000000000004">
      <c r="A184" s="77"/>
      <c r="E184" s="77"/>
    </row>
    <row r="185" spans="1:5" s="36" customFormat="1" x14ac:dyDescent="0.55000000000000004">
      <c r="A185" s="77"/>
      <c r="E185" s="77"/>
    </row>
    <row r="186" spans="1:5" s="36" customFormat="1" x14ac:dyDescent="0.55000000000000004">
      <c r="A186" s="77"/>
      <c r="E186" s="77"/>
    </row>
    <row r="187" spans="1:5" s="36" customFormat="1" x14ac:dyDescent="0.55000000000000004">
      <c r="A187" s="77"/>
      <c r="E187" s="77"/>
    </row>
    <row r="188" spans="1:5" s="36" customFormat="1" x14ac:dyDescent="0.55000000000000004">
      <c r="A188" s="77"/>
      <c r="E188" s="77"/>
    </row>
    <row r="189" spans="1:5" s="36" customFormat="1" x14ac:dyDescent="0.55000000000000004">
      <c r="A189" s="77"/>
      <c r="E189" s="77"/>
    </row>
    <row r="190" spans="1:5" s="36" customFormat="1" x14ac:dyDescent="0.55000000000000004">
      <c r="A190" s="77"/>
      <c r="E190" s="77"/>
    </row>
    <row r="191" spans="1:5" s="36" customFormat="1" x14ac:dyDescent="0.55000000000000004">
      <c r="A191" s="77"/>
      <c r="E191" s="77"/>
    </row>
    <row r="192" spans="1:5" s="36" customFormat="1" x14ac:dyDescent="0.55000000000000004">
      <c r="A192" s="77"/>
      <c r="E192" s="77"/>
    </row>
    <row r="193" spans="1:5" s="36" customFormat="1" x14ac:dyDescent="0.55000000000000004">
      <c r="A193" s="77"/>
      <c r="E193" s="77"/>
    </row>
    <row r="194" spans="1:5" s="36" customFormat="1" x14ac:dyDescent="0.55000000000000004">
      <c r="A194" s="77"/>
      <c r="E194" s="77"/>
    </row>
    <row r="195" spans="1:5" s="36" customFormat="1" x14ac:dyDescent="0.55000000000000004">
      <c r="A195" s="77"/>
      <c r="E195" s="77"/>
    </row>
    <row r="196" spans="1:5" s="36" customFormat="1" x14ac:dyDescent="0.55000000000000004">
      <c r="A196" s="77"/>
      <c r="E196" s="77"/>
    </row>
    <row r="197" spans="1:5" s="36" customFormat="1" x14ac:dyDescent="0.55000000000000004">
      <c r="A197" s="77"/>
      <c r="E197" s="77"/>
    </row>
    <row r="198" spans="1:5" s="36" customFormat="1" x14ac:dyDescent="0.55000000000000004">
      <c r="A198" s="77"/>
      <c r="E198" s="77"/>
    </row>
    <row r="199" spans="1:5" s="36" customFormat="1" x14ac:dyDescent="0.55000000000000004">
      <c r="A199" s="77"/>
      <c r="E199" s="77"/>
    </row>
    <row r="200" spans="1:5" s="36" customFormat="1" x14ac:dyDescent="0.55000000000000004">
      <c r="A200" s="77"/>
      <c r="E200" s="77"/>
    </row>
    <row r="201" spans="1:5" s="36" customFormat="1" x14ac:dyDescent="0.55000000000000004">
      <c r="A201" s="77"/>
      <c r="E201" s="77"/>
    </row>
    <row r="202" spans="1:5" s="36" customFormat="1" x14ac:dyDescent="0.55000000000000004">
      <c r="A202" s="77"/>
      <c r="E202" s="77"/>
    </row>
    <row r="203" spans="1:5" s="36" customFormat="1" x14ac:dyDescent="0.55000000000000004">
      <c r="A203" s="77"/>
      <c r="E203" s="77"/>
    </row>
    <row r="204" spans="1:5" s="36" customFormat="1" x14ac:dyDescent="0.55000000000000004">
      <c r="A204" s="77"/>
      <c r="E204" s="77"/>
    </row>
    <row r="205" spans="1:5" s="36" customFormat="1" x14ac:dyDescent="0.55000000000000004">
      <c r="A205" s="77"/>
      <c r="E205" s="77"/>
    </row>
    <row r="206" spans="1:5" s="36" customFormat="1" x14ac:dyDescent="0.55000000000000004">
      <c r="A206" s="77"/>
      <c r="E206" s="77"/>
    </row>
    <row r="207" spans="1:5" s="36" customFormat="1" x14ac:dyDescent="0.55000000000000004">
      <c r="A207" s="77"/>
      <c r="E207" s="77"/>
    </row>
    <row r="208" spans="1:5" s="36" customFormat="1" x14ac:dyDescent="0.55000000000000004">
      <c r="A208" s="77"/>
      <c r="E208" s="77"/>
    </row>
    <row r="209" spans="1:5" s="36" customFormat="1" x14ac:dyDescent="0.55000000000000004">
      <c r="A209" s="77"/>
      <c r="E209" s="77"/>
    </row>
    <row r="210" spans="1:5" s="36" customFormat="1" x14ac:dyDescent="0.55000000000000004">
      <c r="A210" s="77"/>
      <c r="E210" s="77"/>
    </row>
    <row r="211" spans="1:5" s="36" customFormat="1" x14ac:dyDescent="0.55000000000000004">
      <c r="A211" s="77"/>
      <c r="E211" s="77"/>
    </row>
    <row r="212" spans="1:5" s="36" customFormat="1" x14ac:dyDescent="0.55000000000000004">
      <c r="A212" s="77"/>
      <c r="E212" s="77"/>
    </row>
    <row r="213" spans="1:5" s="36" customFormat="1" x14ac:dyDescent="0.55000000000000004">
      <c r="A213" s="77"/>
      <c r="E213" s="77"/>
    </row>
    <row r="214" spans="1:5" s="36" customFormat="1" x14ac:dyDescent="0.55000000000000004">
      <c r="A214" s="77"/>
      <c r="E214" s="77"/>
    </row>
    <row r="215" spans="1:5" s="36" customFormat="1" x14ac:dyDescent="0.55000000000000004">
      <c r="A215" s="77"/>
      <c r="E215" s="77"/>
    </row>
    <row r="216" spans="1:5" s="36" customFormat="1" x14ac:dyDescent="0.55000000000000004">
      <c r="A216" s="77"/>
      <c r="E216" s="77"/>
    </row>
    <row r="217" spans="1:5" s="36" customFormat="1" x14ac:dyDescent="0.55000000000000004">
      <c r="A217" s="77"/>
      <c r="E217" s="77"/>
    </row>
    <row r="218" spans="1:5" s="36" customFormat="1" x14ac:dyDescent="0.55000000000000004">
      <c r="A218" s="77"/>
      <c r="E218" s="77"/>
    </row>
    <row r="219" spans="1:5" s="36" customFormat="1" x14ac:dyDescent="0.55000000000000004">
      <c r="A219" s="77"/>
      <c r="E219" s="77"/>
    </row>
    <row r="220" spans="1:5" s="36" customFormat="1" x14ac:dyDescent="0.55000000000000004">
      <c r="A220" s="77"/>
      <c r="E220" s="77"/>
    </row>
    <row r="221" spans="1:5" s="36" customFormat="1" x14ac:dyDescent="0.55000000000000004">
      <c r="A221" s="77"/>
      <c r="E221" s="77"/>
    </row>
    <row r="222" spans="1:5" s="36" customFormat="1" x14ac:dyDescent="0.55000000000000004">
      <c r="A222" s="77"/>
      <c r="E222" s="77"/>
    </row>
    <row r="223" spans="1:5" s="36" customFormat="1" x14ac:dyDescent="0.55000000000000004">
      <c r="A223" s="77"/>
      <c r="E223" s="77"/>
    </row>
    <row r="224" spans="1:5" s="36" customFormat="1" x14ac:dyDescent="0.55000000000000004">
      <c r="A224" s="77"/>
      <c r="E224" s="77"/>
    </row>
    <row r="225" spans="1:5" s="36" customFormat="1" x14ac:dyDescent="0.55000000000000004">
      <c r="A225" s="77"/>
      <c r="E225" s="77"/>
    </row>
    <row r="226" spans="1:5" s="36" customFormat="1" x14ac:dyDescent="0.55000000000000004">
      <c r="A226" s="77"/>
      <c r="E226" s="77"/>
    </row>
    <row r="227" spans="1:5" s="36" customFormat="1" x14ac:dyDescent="0.55000000000000004">
      <c r="A227" s="77"/>
      <c r="E227" s="77"/>
    </row>
    <row r="228" spans="1:5" s="36" customFormat="1" x14ac:dyDescent="0.55000000000000004">
      <c r="A228" s="77"/>
      <c r="E228" s="77"/>
    </row>
    <row r="229" spans="1:5" s="36" customFormat="1" x14ac:dyDescent="0.55000000000000004">
      <c r="A229" s="77"/>
      <c r="E229" s="77"/>
    </row>
    <row r="230" spans="1:5" s="36" customFormat="1" x14ac:dyDescent="0.55000000000000004">
      <c r="A230" s="77"/>
      <c r="E230" s="77"/>
    </row>
    <row r="231" spans="1:5" s="36" customFormat="1" x14ac:dyDescent="0.55000000000000004">
      <c r="A231" s="77"/>
      <c r="E231" s="77"/>
    </row>
    <row r="232" spans="1:5" s="36" customFormat="1" x14ac:dyDescent="0.55000000000000004">
      <c r="A232" s="77"/>
      <c r="E232" s="77"/>
    </row>
    <row r="233" spans="1:5" s="36" customFormat="1" x14ac:dyDescent="0.55000000000000004">
      <c r="A233" s="77"/>
      <c r="E233" s="77"/>
    </row>
    <row r="234" spans="1:5" s="36" customFormat="1" x14ac:dyDescent="0.55000000000000004">
      <c r="A234" s="77"/>
      <c r="E234" s="77"/>
    </row>
    <row r="235" spans="1:5" s="36" customFormat="1" x14ac:dyDescent="0.55000000000000004">
      <c r="A235" s="77"/>
      <c r="E235" s="77"/>
    </row>
    <row r="236" spans="1:5" s="36" customFormat="1" x14ac:dyDescent="0.55000000000000004">
      <c r="A236" s="77"/>
      <c r="E236" s="77"/>
    </row>
    <row r="237" spans="1:5" s="36" customFormat="1" x14ac:dyDescent="0.55000000000000004">
      <c r="A237" s="77"/>
      <c r="E237" s="77"/>
    </row>
    <row r="238" spans="1:5" s="36" customFormat="1" x14ac:dyDescent="0.55000000000000004">
      <c r="A238" s="77"/>
      <c r="E238" s="77"/>
    </row>
    <row r="239" spans="1:5" s="36" customFormat="1" x14ac:dyDescent="0.55000000000000004">
      <c r="A239" s="77"/>
      <c r="E239" s="77"/>
    </row>
    <row r="240" spans="1:5" s="36" customFormat="1" x14ac:dyDescent="0.55000000000000004">
      <c r="A240" s="77"/>
      <c r="E240" s="77"/>
    </row>
    <row r="241" spans="1:5" s="36" customFormat="1" x14ac:dyDescent="0.55000000000000004">
      <c r="A241" s="77"/>
      <c r="E241" s="77"/>
    </row>
    <row r="242" spans="1:5" s="36" customFormat="1" x14ac:dyDescent="0.55000000000000004">
      <c r="A242" s="77"/>
      <c r="E242" s="77"/>
    </row>
    <row r="243" spans="1:5" s="36" customFormat="1" x14ac:dyDescent="0.55000000000000004">
      <c r="A243" s="77"/>
      <c r="E243" s="77"/>
    </row>
    <row r="244" spans="1:5" s="36" customFormat="1" x14ac:dyDescent="0.55000000000000004">
      <c r="A244" s="77"/>
      <c r="E244" s="77"/>
    </row>
    <row r="245" spans="1:5" s="36" customFormat="1" x14ac:dyDescent="0.55000000000000004">
      <c r="A245" s="77"/>
      <c r="E245" s="77"/>
    </row>
    <row r="246" spans="1:5" s="36" customFormat="1" x14ac:dyDescent="0.55000000000000004">
      <c r="A246" s="77"/>
      <c r="E246" s="77"/>
    </row>
    <row r="247" spans="1:5" s="36" customFormat="1" x14ac:dyDescent="0.55000000000000004">
      <c r="A247" s="77"/>
      <c r="E247" s="77"/>
    </row>
    <row r="248" spans="1:5" s="36" customFormat="1" x14ac:dyDescent="0.55000000000000004">
      <c r="A248" s="77"/>
      <c r="E248" s="77"/>
    </row>
    <row r="249" spans="1:5" s="36" customFormat="1" x14ac:dyDescent="0.55000000000000004">
      <c r="A249" s="77"/>
      <c r="E249" s="77"/>
    </row>
    <row r="250" spans="1:5" s="36" customFormat="1" x14ac:dyDescent="0.55000000000000004">
      <c r="A250" s="77"/>
      <c r="E250" s="77"/>
    </row>
    <row r="251" spans="1:5" s="36" customFormat="1" x14ac:dyDescent="0.55000000000000004">
      <c r="A251" s="77"/>
      <c r="E251" s="77"/>
    </row>
    <row r="252" spans="1:5" s="36" customFormat="1" x14ac:dyDescent="0.55000000000000004">
      <c r="A252" s="77"/>
      <c r="E252" s="77"/>
    </row>
    <row r="253" spans="1:5" s="36" customFormat="1" x14ac:dyDescent="0.55000000000000004">
      <c r="A253" s="77"/>
      <c r="E253" s="77"/>
    </row>
    <row r="254" spans="1:5" s="36" customFormat="1" x14ac:dyDescent="0.55000000000000004">
      <c r="A254" s="77"/>
      <c r="E254" s="77"/>
    </row>
    <row r="255" spans="1:5" s="36" customFormat="1" x14ac:dyDescent="0.55000000000000004">
      <c r="A255" s="77"/>
      <c r="E255" s="77"/>
    </row>
    <row r="256" spans="1:5" s="36" customFormat="1" x14ac:dyDescent="0.55000000000000004">
      <c r="A256" s="77"/>
      <c r="E256" s="77"/>
    </row>
    <row r="257" spans="1:5" s="36" customFormat="1" x14ac:dyDescent="0.55000000000000004">
      <c r="A257" s="77"/>
      <c r="E257" s="77"/>
    </row>
    <row r="258" spans="1:5" s="36" customFormat="1" x14ac:dyDescent="0.55000000000000004">
      <c r="A258" s="77"/>
      <c r="E258" s="77"/>
    </row>
    <row r="259" spans="1:5" s="36" customFormat="1" x14ac:dyDescent="0.55000000000000004">
      <c r="A259" s="77"/>
      <c r="E259" s="77"/>
    </row>
    <row r="260" spans="1:5" s="36" customFormat="1" x14ac:dyDescent="0.55000000000000004">
      <c r="A260" s="77"/>
      <c r="E260" s="77"/>
    </row>
    <row r="261" spans="1:5" s="36" customFormat="1" x14ac:dyDescent="0.55000000000000004">
      <c r="A261" s="77"/>
      <c r="E261" s="77"/>
    </row>
    <row r="262" spans="1:5" s="36" customFormat="1" x14ac:dyDescent="0.55000000000000004">
      <c r="A262" s="77"/>
      <c r="E262" s="77"/>
    </row>
    <row r="263" spans="1:5" s="36" customFormat="1" x14ac:dyDescent="0.55000000000000004">
      <c r="A263" s="77"/>
      <c r="E263" s="77"/>
    </row>
    <row r="264" spans="1:5" s="36" customFormat="1" x14ac:dyDescent="0.55000000000000004">
      <c r="A264" s="77"/>
      <c r="E264" s="77"/>
    </row>
    <row r="265" spans="1:5" s="36" customFormat="1" x14ac:dyDescent="0.55000000000000004">
      <c r="A265" s="77"/>
      <c r="E265" s="77"/>
    </row>
    <row r="266" spans="1:5" s="36" customFormat="1" x14ac:dyDescent="0.55000000000000004">
      <c r="A266" s="77"/>
      <c r="E266" s="77"/>
    </row>
    <row r="267" spans="1:5" s="36" customFormat="1" x14ac:dyDescent="0.55000000000000004">
      <c r="A267" s="77"/>
      <c r="E267" s="77"/>
    </row>
    <row r="268" spans="1:5" s="36" customFormat="1" x14ac:dyDescent="0.55000000000000004">
      <c r="A268" s="77"/>
      <c r="E268" s="77"/>
    </row>
    <row r="269" spans="1:5" s="36" customFormat="1" x14ac:dyDescent="0.55000000000000004">
      <c r="A269" s="77"/>
      <c r="E269" s="77"/>
    </row>
    <row r="270" spans="1:5" s="36" customFormat="1" x14ac:dyDescent="0.55000000000000004">
      <c r="A270" s="77"/>
      <c r="E270" s="77"/>
    </row>
    <row r="271" spans="1:5" s="36" customFormat="1" x14ac:dyDescent="0.55000000000000004">
      <c r="A271" s="77"/>
      <c r="E271" s="77"/>
    </row>
    <row r="272" spans="1:5" s="36" customFormat="1" x14ac:dyDescent="0.55000000000000004">
      <c r="A272" s="77"/>
      <c r="E272" s="77"/>
    </row>
    <row r="273" spans="1:5" s="36" customFormat="1" x14ac:dyDescent="0.55000000000000004">
      <c r="A273" s="77"/>
      <c r="E273" s="77"/>
    </row>
    <row r="274" spans="1:5" s="36" customFormat="1" x14ac:dyDescent="0.55000000000000004">
      <c r="A274" s="77"/>
      <c r="E274" s="77"/>
    </row>
    <row r="275" spans="1:5" s="36" customFormat="1" x14ac:dyDescent="0.55000000000000004">
      <c r="A275" s="77"/>
      <c r="E275" s="77"/>
    </row>
    <row r="276" spans="1:5" s="36" customFormat="1" x14ac:dyDescent="0.55000000000000004">
      <c r="A276" s="77"/>
      <c r="E276" s="77"/>
    </row>
    <row r="277" spans="1:5" s="36" customFormat="1" x14ac:dyDescent="0.55000000000000004">
      <c r="A277" s="77"/>
      <c r="E277" s="77"/>
    </row>
    <row r="278" spans="1:5" s="36" customFormat="1" x14ac:dyDescent="0.55000000000000004">
      <c r="A278" s="77"/>
      <c r="E278" s="77"/>
    </row>
    <row r="279" spans="1:5" s="36" customFormat="1" x14ac:dyDescent="0.55000000000000004">
      <c r="A279" s="77"/>
      <c r="E279" s="77"/>
    </row>
    <row r="280" spans="1:5" s="36" customFormat="1" x14ac:dyDescent="0.55000000000000004">
      <c r="A280" s="77"/>
      <c r="E280" s="77"/>
    </row>
    <row r="281" spans="1:5" s="36" customFormat="1" x14ac:dyDescent="0.55000000000000004">
      <c r="A281" s="77"/>
      <c r="E281" s="77"/>
    </row>
    <row r="282" spans="1:5" s="36" customFormat="1" x14ac:dyDescent="0.55000000000000004">
      <c r="A282" s="77"/>
      <c r="E282" s="77"/>
    </row>
    <row r="283" spans="1:5" s="36" customFormat="1" x14ac:dyDescent="0.55000000000000004">
      <c r="A283" s="77"/>
      <c r="E283" s="77"/>
    </row>
    <row r="284" spans="1:5" s="36" customFormat="1" x14ac:dyDescent="0.55000000000000004">
      <c r="A284" s="77"/>
      <c r="E284" s="77"/>
    </row>
    <row r="285" spans="1:5" s="36" customFormat="1" x14ac:dyDescent="0.55000000000000004">
      <c r="A285" s="77"/>
      <c r="E285" s="77"/>
    </row>
    <row r="286" spans="1:5" s="36" customFormat="1" x14ac:dyDescent="0.55000000000000004">
      <c r="A286" s="77"/>
      <c r="E286" s="77"/>
    </row>
    <row r="287" spans="1:5" s="36" customFormat="1" x14ac:dyDescent="0.55000000000000004">
      <c r="A287" s="77"/>
      <c r="E287" s="77"/>
    </row>
    <row r="288" spans="1:5" s="36" customFormat="1" x14ac:dyDescent="0.55000000000000004">
      <c r="A288" s="77"/>
      <c r="E288" s="77"/>
    </row>
    <row r="289" spans="1:5" s="36" customFormat="1" x14ac:dyDescent="0.55000000000000004">
      <c r="A289" s="77"/>
      <c r="E289" s="77"/>
    </row>
    <row r="290" spans="1:5" s="36" customFormat="1" x14ac:dyDescent="0.55000000000000004">
      <c r="A290" s="77"/>
      <c r="E290" s="77"/>
    </row>
    <row r="291" spans="1:5" s="36" customFormat="1" x14ac:dyDescent="0.55000000000000004">
      <c r="A291" s="77"/>
      <c r="E291" s="77"/>
    </row>
    <row r="292" spans="1:5" s="36" customFormat="1" x14ac:dyDescent="0.55000000000000004">
      <c r="A292" s="77"/>
      <c r="E292" s="77"/>
    </row>
    <row r="293" spans="1:5" s="36" customFormat="1" x14ac:dyDescent="0.55000000000000004">
      <c r="A293" s="77"/>
      <c r="E293" s="77"/>
    </row>
    <row r="294" spans="1:5" s="36" customFormat="1" x14ac:dyDescent="0.55000000000000004">
      <c r="A294" s="77"/>
      <c r="E294" s="77"/>
    </row>
    <row r="295" spans="1:5" s="36" customFormat="1" x14ac:dyDescent="0.55000000000000004">
      <c r="A295" s="77"/>
      <c r="E295" s="77"/>
    </row>
    <row r="296" spans="1:5" s="36" customFormat="1" x14ac:dyDescent="0.55000000000000004">
      <c r="A296" s="77"/>
      <c r="E296" s="77"/>
    </row>
    <row r="297" spans="1:5" s="36" customFormat="1" x14ac:dyDescent="0.55000000000000004">
      <c r="A297" s="77"/>
      <c r="E297" s="77"/>
    </row>
    <row r="298" spans="1:5" s="36" customFormat="1" x14ac:dyDescent="0.55000000000000004">
      <c r="A298" s="77"/>
      <c r="E298" s="77"/>
    </row>
    <row r="299" spans="1:5" s="36" customFormat="1" x14ac:dyDescent="0.55000000000000004">
      <c r="A299" s="77"/>
      <c r="E299" s="77"/>
    </row>
    <row r="300" spans="1:5" s="36" customFormat="1" x14ac:dyDescent="0.55000000000000004">
      <c r="A300" s="77"/>
      <c r="E300" s="77"/>
    </row>
    <row r="301" spans="1:5" s="36" customFormat="1" x14ac:dyDescent="0.55000000000000004">
      <c r="A301" s="77"/>
      <c r="E301" s="77"/>
    </row>
    <row r="302" spans="1:5" s="36" customFormat="1" x14ac:dyDescent="0.55000000000000004">
      <c r="A302" s="77"/>
      <c r="E302" s="77"/>
    </row>
    <row r="303" spans="1:5" s="36" customFormat="1" x14ac:dyDescent="0.55000000000000004">
      <c r="A303" s="77"/>
      <c r="E303" s="77"/>
    </row>
    <row r="304" spans="1:5" s="36" customFormat="1" x14ac:dyDescent="0.55000000000000004">
      <c r="A304" s="77"/>
      <c r="E304" s="77"/>
    </row>
    <row r="305" spans="1:5" s="36" customFormat="1" x14ac:dyDescent="0.55000000000000004">
      <c r="A305" s="77"/>
      <c r="E305" s="77"/>
    </row>
    <row r="306" spans="1:5" s="36" customFormat="1" x14ac:dyDescent="0.55000000000000004">
      <c r="A306" s="77"/>
      <c r="E306" s="77"/>
    </row>
    <row r="307" spans="1:5" s="36" customFormat="1" x14ac:dyDescent="0.55000000000000004">
      <c r="A307" s="77"/>
      <c r="E307" s="77"/>
    </row>
    <row r="308" spans="1:5" s="36" customFormat="1" x14ac:dyDescent="0.55000000000000004">
      <c r="A308" s="77"/>
      <c r="E308" s="77"/>
    </row>
    <row r="309" spans="1:5" s="36" customFormat="1" x14ac:dyDescent="0.55000000000000004">
      <c r="A309" s="77"/>
      <c r="E309" s="77"/>
    </row>
    <row r="310" spans="1:5" s="36" customFormat="1" x14ac:dyDescent="0.55000000000000004">
      <c r="A310" s="77"/>
      <c r="E310" s="77"/>
    </row>
    <row r="311" spans="1:5" s="36" customFormat="1" x14ac:dyDescent="0.55000000000000004">
      <c r="A311" s="77"/>
      <c r="E311" s="77"/>
    </row>
    <row r="312" spans="1:5" s="36" customFormat="1" x14ac:dyDescent="0.55000000000000004">
      <c r="A312" s="77"/>
      <c r="E312" s="77"/>
    </row>
    <row r="313" spans="1:5" s="36" customFormat="1" x14ac:dyDescent="0.55000000000000004">
      <c r="A313" s="77"/>
      <c r="E313" s="77"/>
    </row>
    <row r="314" spans="1:5" s="36" customFormat="1" x14ac:dyDescent="0.55000000000000004">
      <c r="A314" s="77"/>
      <c r="E314" s="77"/>
    </row>
    <row r="315" spans="1:5" s="36" customFormat="1" x14ac:dyDescent="0.55000000000000004">
      <c r="A315" s="77"/>
      <c r="E315" s="77"/>
    </row>
    <row r="316" spans="1:5" s="36" customFormat="1" x14ac:dyDescent="0.55000000000000004">
      <c r="A316" s="77"/>
      <c r="E316" s="77"/>
    </row>
    <row r="317" spans="1:5" s="36" customFormat="1" x14ac:dyDescent="0.55000000000000004">
      <c r="A317" s="77"/>
      <c r="E317" s="77"/>
    </row>
    <row r="318" spans="1:5" s="36" customFormat="1" x14ac:dyDescent="0.55000000000000004">
      <c r="A318" s="77"/>
      <c r="E318" s="77"/>
    </row>
    <row r="319" spans="1:5" s="36" customFormat="1" x14ac:dyDescent="0.55000000000000004">
      <c r="A319" s="77"/>
      <c r="E319" s="77"/>
    </row>
    <row r="320" spans="1:5" s="36" customFormat="1" x14ac:dyDescent="0.55000000000000004">
      <c r="A320" s="77"/>
      <c r="E320" s="77"/>
    </row>
    <row r="321" spans="1:5" s="36" customFormat="1" x14ac:dyDescent="0.55000000000000004">
      <c r="A321" s="77"/>
      <c r="E321" s="77"/>
    </row>
    <row r="322" spans="1:5" s="36" customFormat="1" x14ac:dyDescent="0.55000000000000004">
      <c r="A322" s="77"/>
      <c r="E322" s="77"/>
    </row>
    <row r="323" spans="1:5" s="36" customFormat="1" x14ac:dyDescent="0.55000000000000004">
      <c r="A323" s="77"/>
      <c r="E323" s="77"/>
    </row>
    <row r="324" spans="1:5" s="36" customFormat="1" x14ac:dyDescent="0.55000000000000004">
      <c r="A324" s="77"/>
      <c r="E324" s="77"/>
    </row>
    <row r="325" spans="1:5" s="36" customFormat="1" x14ac:dyDescent="0.55000000000000004">
      <c r="A325" s="77"/>
      <c r="E325" s="77"/>
    </row>
    <row r="326" spans="1:5" s="36" customFormat="1" x14ac:dyDescent="0.55000000000000004">
      <c r="A326" s="77"/>
      <c r="E326" s="77"/>
    </row>
    <row r="327" spans="1:5" s="36" customFormat="1" x14ac:dyDescent="0.55000000000000004">
      <c r="A327" s="77"/>
      <c r="E327" s="77"/>
    </row>
    <row r="328" spans="1:5" s="36" customFormat="1" x14ac:dyDescent="0.55000000000000004">
      <c r="A328" s="77"/>
      <c r="E328" s="77"/>
    </row>
    <row r="329" spans="1:5" s="36" customFormat="1" x14ac:dyDescent="0.55000000000000004">
      <c r="A329" s="77"/>
      <c r="E329" s="77"/>
    </row>
    <row r="330" spans="1:5" s="36" customFormat="1" x14ac:dyDescent="0.55000000000000004">
      <c r="A330" s="77"/>
      <c r="E330" s="77"/>
    </row>
    <row r="331" spans="1:5" s="36" customFormat="1" x14ac:dyDescent="0.55000000000000004">
      <c r="A331" s="77"/>
      <c r="E331" s="77"/>
    </row>
    <row r="332" spans="1:5" s="36" customFormat="1" x14ac:dyDescent="0.55000000000000004">
      <c r="A332" s="77"/>
      <c r="E332" s="77"/>
    </row>
    <row r="333" spans="1:5" s="36" customFormat="1" x14ac:dyDescent="0.55000000000000004">
      <c r="A333" s="77"/>
      <c r="E333" s="77"/>
    </row>
    <row r="334" spans="1:5" s="36" customFormat="1" x14ac:dyDescent="0.55000000000000004">
      <c r="A334" s="77"/>
      <c r="E334" s="77"/>
    </row>
    <row r="335" spans="1:5" s="36" customFormat="1" x14ac:dyDescent="0.55000000000000004">
      <c r="A335" s="77"/>
      <c r="E335" s="77"/>
    </row>
    <row r="336" spans="1:5" s="36" customFormat="1" x14ac:dyDescent="0.55000000000000004">
      <c r="A336" s="77"/>
      <c r="E336" s="77"/>
    </row>
    <row r="337" spans="1:5" s="36" customFormat="1" x14ac:dyDescent="0.55000000000000004">
      <c r="A337" s="77"/>
      <c r="E337" s="77"/>
    </row>
    <row r="338" spans="1:5" s="36" customFormat="1" x14ac:dyDescent="0.55000000000000004">
      <c r="A338" s="77"/>
      <c r="E338" s="77"/>
    </row>
    <row r="339" spans="1:5" s="36" customFormat="1" x14ac:dyDescent="0.55000000000000004">
      <c r="A339" s="77"/>
      <c r="E339" s="77"/>
    </row>
    <row r="340" spans="1:5" s="36" customFormat="1" x14ac:dyDescent="0.55000000000000004">
      <c r="A340" s="77"/>
      <c r="E340" s="77"/>
    </row>
    <row r="341" spans="1:5" s="36" customFormat="1" x14ac:dyDescent="0.55000000000000004">
      <c r="A341" s="77"/>
      <c r="E341" s="77"/>
    </row>
    <row r="342" spans="1:5" s="36" customFormat="1" x14ac:dyDescent="0.55000000000000004">
      <c r="A342" s="77"/>
      <c r="E342" s="77"/>
    </row>
    <row r="343" spans="1:5" s="36" customFormat="1" x14ac:dyDescent="0.55000000000000004">
      <c r="A343" s="77"/>
      <c r="E343" s="77"/>
    </row>
    <row r="344" spans="1:5" s="36" customFormat="1" x14ac:dyDescent="0.55000000000000004">
      <c r="A344" s="77"/>
      <c r="E344" s="77"/>
    </row>
    <row r="345" spans="1:5" s="36" customFormat="1" x14ac:dyDescent="0.55000000000000004">
      <c r="A345" s="77"/>
      <c r="E345" s="77"/>
    </row>
    <row r="346" spans="1:5" s="36" customFormat="1" x14ac:dyDescent="0.55000000000000004">
      <c r="A346" s="77"/>
      <c r="E346" s="77"/>
    </row>
    <row r="347" spans="1:5" s="36" customFormat="1" x14ac:dyDescent="0.55000000000000004">
      <c r="A347" s="77"/>
      <c r="E347" s="77"/>
    </row>
    <row r="348" spans="1:5" s="36" customFormat="1" x14ac:dyDescent="0.55000000000000004">
      <c r="A348" s="77"/>
      <c r="E348" s="77"/>
    </row>
    <row r="349" spans="1:5" s="36" customFormat="1" x14ac:dyDescent="0.55000000000000004">
      <c r="A349" s="77"/>
      <c r="E349" s="77"/>
    </row>
    <row r="350" spans="1:5" s="36" customFormat="1" x14ac:dyDescent="0.55000000000000004">
      <c r="A350" s="77"/>
      <c r="E350" s="77"/>
    </row>
    <row r="351" spans="1:5" s="36" customFormat="1" x14ac:dyDescent="0.55000000000000004">
      <c r="A351" s="77"/>
      <c r="E351" s="77"/>
    </row>
    <row r="352" spans="1:5" s="36" customFormat="1" x14ac:dyDescent="0.55000000000000004">
      <c r="A352" s="77"/>
      <c r="E352" s="77"/>
    </row>
    <row r="353" spans="1:5" s="36" customFormat="1" x14ac:dyDescent="0.55000000000000004">
      <c r="A353" s="77"/>
      <c r="E353" s="77"/>
    </row>
    <row r="354" spans="1:5" s="36" customFormat="1" x14ac:dyDescent="0.55000000000000004">
      <c r="A354" s="77"/>
      <c r="E354" s="77"/>
    </row>
    <row r="355" spans="1:5" s="36" customFormat="1" x14ac:dyDescent="0.55000000000000004">
      <c r="A355" s="77"/>
      <c r="E355" s="77"/>
    </row>
    <row r="356" spans="1:5" s="36" customFormat="1" x14ac:dyDescent="0.55000000000000004">
      <c r="A356" s="77"/>
      <c r="E356" s="77"/>
    </row>
    <row r="357" spans="1:5" s="36" customFormat="1" x14ac:dyDescent="0.55000000000000004">
      <c r="A357" s="77"/>
      <c r="E357" s="77"/>
    </row>
    <row r="358" spans="1:5" s="36" customFormat="1" x14ac:dyDescent="0.55000000000000004">
      <c r="A358" s="77"/>
      <c r="E358" s="77"/>
    </row>
    <row r="359" spans="1:5" s="36" customFormat="1" x14ac:dyDescent="0.55000000000000004">
      <c r="A359" s="77"/>
      <c r="E359" s="77"/>
    </row>
    <row r="360" spans="1:5" s="36" customFormat="1" x14ac:dyDescent="0.55000000000000004">
      <c r="A360" s="77"/>
      <c r="E360" s="77"/>
    </row>
    <row r="361" spans="1:5" s="36" customFormat="1" x14ac:dyDescent="0.55000000000000004">
      <c r="A361" s="77"/>
      <c r="E361" s="77"/>
    </row>
    <row r="362" spans="1:5" s="36" customFormat="1" x14ac:dyDescent="0.55000000000000004">
      <c r="A362" s="77"/>
      <c r="E362" s="77"/>
    </row>
    <row r="363" spans="1:5" s="36" customFormat="1" x14ac:dyDescent="0.55000000000000004">
      <c r="A363" s="77"/>
      <c r="E363" s="77"/>
    </row>
    <row r="364" spans="1:5" s="36" customFormat="1" x14ac:dyDescent="0.55000000000000004">
      <c r="A364" s="77"/>
      <c r="E364" s="77"/>
    </row>
    <row r="365" spans="1:5" s="36" customFormat="1" x14ac:dyDescent="0.55000000000000004">
      <c r="A365" s="77"/>
      <c r="E365" s="77"/>
    </row>
    <row r="366" spans="1:5" s="36" customFormat="1" x14ac:dyDescent="0.55000000000000004">
      <c r="A366" s="77"/>
      <c r="E366" s="77"/>
    </row>
    <row r="367" spans="1:5" s="36" customFormat="1" x14ac:dyDescent="0.55000000000000004">
      <c r="A367" s="77"/>
      <c r="E367" s="77"/>
    </row>
    <row r="368" spans="1:5" s="36" customFormat="1" x14ac:dyDescent="0.55000000000000004">
      <c r="A368" s="77"/>
      <c r="E368" s="77"/>
    </row>
    <row r="369" spans="1:5" s="36" customFormat="1" x14ac:dyDescent="0.55000000000000004">
      <c r="A369" s="77"/>
      <c r="E369" s="77"/>
    </row>
    <row r="370" spans="1:5" s="36" customFormat="1" x14ac:dyDescent="0.55000000000000004">
      <c r="A370" s="77"/>
      <c r="E370" s="77"/>
    </row>
    <row r="371" spans="1:5" s="36" customFormat="1" x14ac:dyDescent="0.55000000000000004">
      <c r="A371" s="77"/>
      <c r="E371" s="77"/>
    </row>
    <row r="372" spans="1:5" s="36" customFormat="1" x14ac:dyDescent="0.55000000000000004">
      <c r="A372" s="77"/>
      <c r="E372" s="77"/>
    </row>
    <row r="373" spans="1:5" s="36" customFormat="1" x14ac:dyDescent="0.55000000000000004">
      <c r="A373" s="77"/>
      <c r="E373" s="77"/>
    </row>
    <row r="374" spans="1:5" s="36" customFormat="1" x14ac:dyDescent="0.55000000000000004">
      <c r="A374" s="77"/>
      <c r="E374" s="77"/>
    </row>
    <row r="375" spans="1:5" s="36" customFormat="1" x14ac:dyDescent="0.55000000000000004">
      <c r="A375" s="77"/>
      <c r="E375" s="77"/>
    </row>
    <row r="376" spans="1:5" s="36" customFormat="1" x14ac:dyDescent="0.55000000000000004">
      <c r="A376" s="77"/>
      <c r="E376" s="77"/>
    </row>
    <row r="377" spans="1:5" s="36" customFormat="1" x14ac:dyDescent="0.55000000000000004">
      <c r="A377" s="77"/>
      <c r="E377" s="77"/>
    </row>
    <row r="378" spans="1:5" s="36" customFormat="1" x14ac:dyDescent="0.55000000000000004">
      <c r="A378" s="77"/>
      <c r="E378" s="77"/>
    </row>
    <row r="379" spans="1:5" s="36" customFormat="1" x14ac:dyDescent="0.55000000000000004">
      <c r="A379" s="77"/>
      <c r="E379" s="77"/>
    </row>
    <row r="380" spans="1:5" s="36" customFormat="1" x14ac:dyDescent="0.55000000000000004">
      <c r="A380" s="77"/>
      <c r="E380" s="77"/>
    </row>
    <row r="381" spans="1:5" s="36" customFormat="1" x14ac:dyDescent="0.55000000000000004">
      <c r="A381" s="77"/>
      <c r="E381" s="77"/>
    </row>
    <row r="382" spans="1:5" s="36" customFormat="1" x14ac:dyDescent="0.55000000000000004">
      <c r="A382" s="77"/>
      <c r="E382" s="77"/>
    </row>
    <row r="383" spans="1:5" s="36" customFormat="1" x14ac:dyDescent="0.55000000000000004">
      <c r="A383" s="77"/>
      <c r="E383" s="77"/>
    </row>
    <row r="384" spans="1:5" s="36" customFormat="1" x14ac:dyDescent="0.55000000000000004">
      <c r="A384" s="77"/>
      <c r="E384" s="77"/>
    </row>
    <row r="385" spans="1:5" s="36" customFormat="1" x14ac:dyDescent="0.55000000000000004">
      <c r="A385" s="77"/>
      <c r="E385" s="77"/>
    </row>
    <row r="386" spans="1:5" s="36" customFormat="1" x14ac:dyDescent="0.55000000000000004">
      <c r="A386" s="77"/>
      <c r="E386" s="77"/>
    </row>
    <row r="387" spans="1:5" s="36" customFormat="1" x14ac:dyDescent="0.55000000000000004">
      <c r="A387" s="77"/>
      <c r="E387" s="77"/>
    </row>
    <row r="388" spans="1:5" s="36" customFormat="1" x14ac:dyDescent="0.55000000000000004">
      <c r="A388" s="77"/>
      <c r="E388" s="77"/>
    </row>
    <row r="389" spans="1:5" s="36" customFormat="1" x14ac:dyDescent="0.55000000000000004">
      <c r="A389" s="77"/>
      <c r="E389" s="77"/>
    </row>
    <row r="390" spans="1:5" s="36" customFormat="1" x14ac:dyDescent="0.55000000000000004">
      <c r="A390" s="77"/>
      <c r="E390" s="77"/>
    </row>
    <row r="391" spans="1:5" s="36" customFormat="1" x14ac:dyDescent="0.55000000000000004">
      <c r="A391" s="77"/>
      <c r="E391" s="77"/>
    </row>
    <row r="392" spans="1:5" s="36" customFormat="1" x14ac:dyDescent="0.55000000000000004">
      <c r="A392" s="77"/>
      <c r="E392" s="77"/>
    </row>
    <row r="393" spans="1:5" s="36" customFormat="1" x14ac:dyDescent="0.55000000000000004">
      <c r="A393" s="77"/>
      <c r="E393" s="77"/>
    </row>
    <row r="394" spans="1:5" s="36" customFormat="1" x14ac:dyDescent="0.55000000000000004">
      <c r="A394" s="77"/>
      <c r="E394" s="77"/>
    </row>
    <row r="395" spans="1:5" s="36" customFormat="1" x14ac:dyDescent="0.55000000000000004">
      <c r="A395" s="77"/>
      <c r="E395" s="77"/>
    </row>
    <row r="396" spans="1:5" s="36" customFormat="1" x14ac:dyDescent="0.55000000000000004">
      <c r="A396" s="77"/>
      <c r="E396" s="77"/>
    </row>
    <row r="397" spans="1:5" s="36" customFormat="1" x14ac:dyDescent="0.55000000000000004">
      <c r="A397" s="77"/>
      <c r="E397" s="77"/>
    </row>
    <row r="398" spans="1:5" s="36" customFormat="1" x14ac:dyDescent="0.55000000000000004">
      <c r="A398" s="77"/>
      <c r="E398" s="77"/>
    </row>
    <row r="399" spans="1:5" s="36" customFormat="1" x14ac:dyDescent="0.55000000000000004">
      <c r="A399" s="77"/>
      <c r="E399" s="77"/>
    </row>
    <row r="400" spans="1:5" s="36" customFormat="1" x14ac:dyDescent="0.55000000000000004">
      <c r="A400" s="77"/>
      <c r="E400" s="77"/>
    </row>
    <row r="401" spans="1:5" s="36" customFormat="1" x14ac:dyDescent="0.55000000000000004">
      <c r="A401" s="77"/>
      <c r="E401" s="77"/>
    </row>
    <row r="402" spans="1:5" s="36" customFormat="1" x14ac:dyDescent="0.55000000000000004">
      <c r="A402" s="77"/>
      <c r="E402" s="77"/>
    </row>
    <row r="403" spans="1:5" s="36" customFormat="1" x14ac:dyDescent="0.55000000000000004">
      <c r="A403" s="77"/>
      <c r="E403" s="77"/>
    </row>
    <row r="404" spans="1:5" s="36" customFormat="1" x14ac:dyDescent="0.55000000000000004">
      <c r="A404" s="77"/>
      <c r="E404" s="77"/>
    </row>
    <row r="405" spans="1:5" s="36" customFormat="1" x14ac:dyDescent="0.55000000000000004">
      <c r="A405" s="77"/>
      <c r="E405" s="77"/>
    </row>
    <row r="406" spans="1:5" s="36" customFormat="1" x14ac:dyDescent="0.55000000000000004">
      <c r="A406" s="77"/>
      <c r="E406" s="77"/>
    </row>
    <row r="407" spans="1:5" s="36" customFormat="1" x14ac:dyDescent="0.55000000000000004">
      <c r="A407" s="77"/>
      <c r="E407" s="77"/>
    </row>
    <row r="408" spans="1:5" s="36" customFormat="1" x14ac:dyDescent="0.55000000000000004">
      <c r="A408" s="77"/>
      <c r="E408" s="77"/>
    </row>
    <row r="409" spans="1:5" s="36" customFormat="1" x14ac:dyDescent="0.55000000000000004">
      <c r="A409" s="77"/>
      <c r="E409" s="77"/>
    </row>
    <row r="410" spans="1:5" s="36" customFormat="1" x14ac:dyDescent="0.55000000000000004">
      <c r="A410" s="77"/>
      <c r="E410" s="77"/>
    </row>
    <row r="411" spans="1:5" s="36" customFormat="1" x14ac:dyDescent="0.55000000000000004">
      <c r="A411" s="77"/>
      <c r="E411" s="77"/>
    </row>
    <row r="412" spans="1:5" s="36" customFormat="1" x14ac:dyDescent="0.55000000000000004">
      <c r="A412" s="77"/>
      <c r="E412" s="77"/>
    </row>
    <row r="413" spans="1:5" s="36" customFormat="1" x14ac:dyDescent="0.55000000000000004">
      <c r="A413" s="77"/>
      <c r="E413" s="77"/>
    </row>
    <row r="414" spans="1:5" s="36" customFormat="1" x14ac:dyDescent="0.55000000000000004">
      <c r="A414" s="77"/>
      <c r="E414" s="77"/>
    </row>
    <row r="415" spans="1:5" s="36" customFormat="1" x14ac:dyDescent="0.55000000000000004">
      <c r="A415" s="77"/>
      <c r="E415" s="77"/>
    </row>
    <row r="416" spans="1:5" s="36" customFormat="1" x14ac:dyDescent="0.55000000000000004">
      <c r="A416" s="77"/>
      <c r="E416" s="77"/>
    </row>
    <row r="417" spans="1:5" s="36" customFormat="1" x14ac:dyDescent="0.55000000000000004">
      <c r="A417" s="77"/>
      <c r="E417" s="77"/>
    </row>
    <row r="418" spans="1:5" s="36" customFormat="1" x14ac:dyDescent="0.55000000000000004">
      <c r="A418" s="77"/>
      <c r="E418" s="77"/>
    </row>
    <row r="419" spans="1:5" s="36" customFormat="1" x14ac:dyDescent="0.55000000000000004">
      <c r="A419" s="77"/>
      <c r="E419" s="77"/>
    </row>
    <row r="420" spans="1:5" s="36" customFormat="1" x14ac:dyDescent="0.55000000000000004">
      <c r="A420" s="77"/>
      <c r="E420" s="77"/>
    </row>
    <row r="421" spans="1:5" s="36" customFormat="1" x14ac:dyDescent="0.55000000000000004">
      <c r="A421" s="77"/>
      <c r="E421" s="77"/>
    </row>
    <row r="422" spans="1:5" s="36" customFormat="1" x14ac:dyDescent="0.55000000000000004">
      <c r="A422" s="77"/>
      <c r="E422" s="77"/>
    </row>
    <row r="423" spans="1:5" s="36" customFormat="1" x14ac:dyDescent="0.55000000000000004">
      <c r="A423" s="77"/>
      <c r="E423" s="77"/>
    </row>
    <row r="424" spans="1:5" s="36" customFormat="1" x14ac:dyDescent="0.55000000000000004">
      <c r="A424" s="77"/>
      <c r="E424" s="77"/>
    </row>
    <row r="425" spans="1:5" s="36" customFormat="1" x14ac:dyDescent="0.55000000000000004">
      <c r="A425" s="77"/>
      <c r="E425" s="77"/>
    </row>
    <row r="426" spans="1:5" s="36" customFormat="1" x14ac:dyDescent="0.55000000000000004">
      <c r="A426" s="77"/>
      <c r="E426" s="77"/>
    </row>
    <row r="427" spans="1:5" s="36" customFormat="1" x14ac:dyDescent="0.55000000000000004">
      <c r="A427" s="77"/>
      <c r="E427" s="77"/>
    </row>
    <row r="428" spans="1:5" s="36" customFormat="1" x14ac:dyDescent="0.55000000000000004">
      <c r="A428" s="77"/>
      <c r="E428" s="77"/>
    </row>
    <row r="429" spans="1:5" s="36" customFormat="1" x14ac:dyDescent="0.55000000000000004">
      <c r="A429" s="77"/>
      <c r="E429" s="77"/>
    </row>
    <row r="430" spans="1:5" s="36" customFormat="1" x14ac:dyDescent="0.55000000000000004">
      <c r="A430" s="77"/>
      <c r="E430" s="77"/>
    </row>
    <row r="431" spans="1:5" s="36" customFormat="1" x14ac:dyDescent="0.55000000000000004">
      <c r="A431" s="77"/>
      <c r="E431" s="77"/>
    </row>
    <row r="432" spans="1:5" s="36" customFormat="1" x14ac:dyDescent="0.55000000000000004">
      <c r="A432" s="77"/>
      <c r="E432" s="77"/>
    </row>
    <row r="433" spans="1:5" s="36" customFormat="1" x14ac:dyDescent="0.55000000000000004">
      <c r="A433" s="77"/>
      <c r="E433" s="77"/>
    </row>
    <row r="434" spans="1:5" s="36" customFormat="1" x14ac:dyDescent="0.55000000000000004">
      <c r="A434" s="77"/>
      <c r="E434" s="77"/>
    </row>
    <row r="435" spans="1:5" s="36" customFormat="1" x14ac:dyDescent="0.55000000000000004">
      <c r="A435" s="77"/>
      <c r="E435" s="77"/>
    </row>
    <row r="436" spans="1:5" s="36" customFormat="1" x14ac:dyDescent="0.55000000000000004">
      <c r="A436" s="77"/>
      <c r="E436" s="77"/>
    </row>
    <row r="437" spans="1:5" s="36" customFormat="1" x14ac:dyDescent="0.55000000000000004">
      <c r="A437" s="77"/>
      <c r="E437" s="77"/>
    </row>
    <row r="438" spans="1:5" s="36" customFormat="1" x14ac:dyDescent="0.55000000000000004">
      <c r="A438" s="77"/>
      <c r="E438" s="77"/>
    </row>
    <row r="439" spans="1:5" s="36" customFormat="1" x14ac:dyDescent="0.55000000000000004">
      <c r="A439" s="77"/>
      <c r="E439" s="77"/>
    </row>
    <row r="440" spans="1:5" s="36" customFormat="1" x14ac:dyDescent="0.55000000000000004">
      <c r="A440" s="77"/>
      <c r="E440" s="77"/>
    </row>
    <row r="441" spans="1:5" s="36" customFormat="1" x14ac:dyDescent="0.55000000000000004">
      <c r="A441" s="77"/>
      <c r="E441" s="77"/>
    </row>
    <row r="442" spans="1:5" s="36" customFormat="1" x14ac:dyDescent="0.55000000000000004">
      <c r="A442" s="77"/>
      <c r="E442" s="77"/>
    </row>
    <row r="443" spans="1:5" s="36" customFormat="1" x14ac:dyDescent="0.55000000000000004">
      <c r="A443" s="77"/>
      <c r="E443" s="77"/>
    </row>
    <row r="444" spans="1:5" s="36" customFormat="1" x14ac:dyDescent="0.55000000000000004">
      <c r="A444" s="77"/>
      <c r="E444" s="77"/>
    </row>
    <row r="445" spans="1:5" s="36" customFormat="1" x14ac:dyDescent="0.55000000000000004">
      <c r="A445" s="77"/>
      <c r="E445" s="77"/>
    </row>
    <row r="446" spans="1:5" s="36" customFormat="1" x14ac:dyDescent="0.55000000000000004">
      <c r="A446" s="77"/>
      <c r="E446" s="77"/>
    </row>
    <row r="447" spans="1:5" s="36" customFormat="1" x14ac:dyDescent="0.55000000000000004">
      <c r="A447" s="77"/>
      <c r="E447" s="77"/>
    </row>
    <row r="448" spans="1:5" s="36" customFormat="1" x14ac:dyDescent="0.55000000000000004">
      <c r="A448" s="77"/>
      <c r="E448" s="77"/>
    </row>
    <row r="449" spans="1:5" s="36" customFormat="1" x14ac:dyDescent="0.55000000000000004">
      <c r="A449" s="77"/>
      <c r="E449" s="77"/>
    </row>
    <row r="450" spans="1:5" s="36" customFormat="1" x14ac:dyDescent="0.55000000000000004">
      <c r="A450" s="77"/>
      <c r="E450" s="77"/>
    </row>
    <row r="451" spans="1:5" s="36" customFormat="1" x14ac:dyDescent="0.55000000000000004">
      <c r="A451" s="77"/>
      <c r="E451" s="77"/>
    </row>
    <row r="452" spans="1:5" s="36" customFormat="1" x14ac:dyDescent="0.55000000000000004">
      <c r="A452" s="77"/>
      <c r="E452" s="77"/>
    </row>
    <row r="453" spans="1:5" s="36" customFormat="1" x14ac:dyDescent="0.55000000000000004">
      <c r="A453" s="77"/>
      <c r="E453" s="77"/>
    </row>
    <row r="454" spans="1:5" s="36" customFormat="1" x14ac:dyDescent="0.55000000000000004">
      <c r="A454" s="77"/>
      <c r="E454" s="77"/>
    </row>
    <row r="455" spans="1:5" s="36" customFormat="1" x14ac:dyDescent="0.55000000000000004">
      <c r="A455" s="77"/>
      <c r="E455" s="77"/>
    </row>
    <row r="456" spans="1:5" s="36" customFormat="1" x14ac:dyDescent="0.55000000000000004">
      <c r="A456" s="77"/>
      <c r="E456" s="77"/>
    </row>
    <row r="457" spans="1:5" s="36" customFormat="1" x14ac:dyDescent="0.55000000000000004">
      <c r="A457" s="77"/>
      <c r="E457" s="77"/>
    </row>
    <row r="458" spans="1:5" s="36" customFormat="1" x14ac:dyDescent="0.55000000000000004">
      <c r="A458" s="77"/>
      <c r="E458" s="77"/>
    </row>
    <row r="459" spans="1:5" s="36" customFormat="1" x14ac:dyDescent="0.55000000000000004">
      <c r="A459" s="77"/>
      <c r="E459" s="77"/>
    </row>
    <row r="460" spans="1:5" s="36" customFormat="1" x14ac:dyDescent="0.55000000000000004">
      <c r="A460" s="77"/>
      <c r="E460" s="77"/>
    </row>
    <row r="461" spans="1:5" s="36" customFormat="1" x14ac:dyDescent="0.55000000000000004">
      <c r="A461" s="77"/>
      <c r="E461" s="77"/>
    </row>
    <row r="462" spans="1:5" s="36" customFormat="1" x14ac:dyDescent="0.55000000000000004">
      <c r="A462" s="77"/>
      <c r="E462" s="77"/>
    </row>
    <row r="463" spans="1:5" s="36" customFormat="1" x14ac:dyDescent="0.55000000000000004">
      <c r="A463" s="77"/>
      <c r="E463" s="77"/>
    </row>
    <row r="464" spans="1:5" s="36" customFormat="1" x14ac:dyDescent="0.55000000000000004">
      <c r="A464" s="77"/>
      <c r="E464" s="77"/>
    </row>
    <row r="465" spans="1:5" s="36" customFormat="1" x14ac:dyDescent="0.55000000000000004">
      <c r="A465" s="77"/>
      <c r="E465" s="77"/>
    </row>
    <row r="466" spans="1:5" s="36" customFormat="1" x14ac:dyDescent="0.55000000000000004">
      <c r="A466" s="77"/>
      <c r="E466" s="77"/>
    </row>
    <row r="467" spans="1:5" s="36" customFormat="1" x14ac:dyDescent="0.55000000000000004">
      <c r="A467" s="77"/>
      <c r="E467" s="77"/>
    </row>
    <row r="468" spans="1:5" s="36" customFormat="1" x14ac:dyDescent="0.55000000000000004">
      <c r="A468" s="77"/>
      <c r="E468" s="77"/>
    </row>
    <row r="469" spans="1:5" s="36" customFormat="1" x14ac:dyDescent="0.55000000000000004">
      <c r="A469" s="77"/>
      <c r="E469" s="77"/>
    </row>
    <row r="470" spans="1:5" s="36" customFormat="1" x14ac:dyDescent="0.55000000000000004">
      <c r="A470" s="77"/>
      <c r="E470" s="77"/>
    </row>
    <row r="471" spans="1:5" s="36" customFormat="1" x14ac:dyDescent="0.55000000000000004">
      <c r="A471" s="77"/>
      <c r="E471" s="77"/>
    </row>
    <row r="472" spans="1:5" s="36" customFormat="1" x14ac:dyDescent="0.55000000000000004">
      <c r="A472" s="77"/>
      <c r="E472" s="77"/>
    </row>
    <row r="473" spans="1:5" s="36" customFormat="1" x14ac:dyDescent="0.55000000000000004">
      <c r="A473" s="77"/>
      <c r="E473" s="77"/>
    </row>
    <row r="474" spans="1:5" s="36" customFormat="1" x14ac:dyDescent="0.55000000000000004">
      <c r="A474" s="77"/>
      <c r="E474" s="77"/>
    </row>
    <row r="475" spans="1:5" s="36" customFormat="1" x14ac:dyDescent="0.55000000000000004">
      <c r="A475" s="77"/>
      <c r="E475" s="77"/>
    </row>
    <row r="476" spans="1:5" s="36" customFormat="1" x14ac:dyDescent="0.55000000000000004">
      <c r="A476" s="77"/>
      <c r="E476" s="77"/>
    </row>
    <row r="477" spans="1:5" s="36" customFormat="1" x14ac:dyDescent="0.55000000000000004">
      <c r="A477" s="77"/>
      <c r="E477" s="77"/>
    </row>
    <row r="478" spans="1:5" s="36" customFormat="1" x14ac:dyDescent="0.55000000000000004">
      <c r="A478" s="77"/>
      <c r="E478" s="77"/>
    </row>
    <row r="479" spans="1:5" s="36" customFormat="1" x14ac:dyDescent="0.55000000000000004">
      <c r="A479" s="77"/>
      <c r="E479" s="77"/>
    </row>
    <row r="480" spans="1:5" s="36" customFormat="1" x14ac:dyDescent="0.55000000000000004">
      <c r="A480" s="77"/>
      <c r="E480" s="77"/>
    </row>
    <row r="481" spans="1:5" s="36" customFormat="1" x14ac:dyDescent="0.55000000000000004">
      <c r="A481" s="77"/>
      <c r="E481" s="77"/>
    </row>
    <row r="482" spans="1:5" s="36" customFormat="1" x14ac:dyDescent="0.55000000000000004">
      <c r="A482" s="77"/>
      <c r="E482" s="77"/>
    </row>
    <row r="483" spans="1:5" s="36" customFormat="1" x14ac:dyDescent="0.55000000000000004">
      <c r="A483" s="77"/>
      <c r="E483" s="77"/>
    </row>
    <row r="484" spans="1:5" s="36" customFormat="1" x14ac:dyDescent="0.55000000000000004">
      <c r="A484" s="77"/>
      <c r="E484" s="77"/>
    </row>
    <row r="485" spans="1:5" s="36" customFormat="1" x14ac:dyDescent="0.55000000000000004">
      <c r="A485" s="77"/>
      <c r="E485" s="77"/>
    </row>
    <row r="486" spans="1:5" s="36" customFormat="1" x14ac:dyDescent="0.55000000000000004">
      <c r="A486" s="77"/>
      <c r="E486" s="77"/>
    </row>
    <row r="487" spans="1:5" s="36" customFormat="1" x14ac:dyDescent="0.55000000000000004">
      <c r="A487" s="77"/>
      <c r="E487" s="77"/>
    </row>
    <row r="488" spans="1:5" s="36" customFormat="1" x14ac:dyDescent="0.55000000000000004">
      <c r="A488" s="77"/>
      <c r="E488" s="77"/>
    </row>
    <row r="489" spans="1:5" s="36" customFormat="1" x14ac:dyDescent="0.55000000000000004">
      <c r="A489" s="77"/>
      <c r="E489" s="77"/>
    </row>
    <row r="490" spans="1:5" s="36" customFormat="1" x14ac:dyDescent="0.55000000000000004">
      <c r="A490" s="77"/>
      <c r="E490" s="77"/>
    </row>
    <row r="491" spans="1:5" s="36" customFormat="1" x14ac:dyDescent="0.55000000000000004">
      <c r="A491" s="77"/>
      <c r="E491" s="77"/>
    </row>
    <row r="492" spans="1:5" s="36" customFormat="1" x14ac:dyDescent="0.55000000000000004">
      <c r="A492" s="77"/>
      <c r="E492" s="77"/>
    </row>
    <row r="493" spans="1:5" s="36" customFormat="1" x14ac:dyDescent="0.55000000000000004">
      <c r="A493" s="77"/>
      <c r="E493" s="77"/>
    </row>
    <row r="494" spans="1:5" s="36" customFormat="1" x14ac:dyDescent="0.55000000000000004">
      <c r="A494" s="77"/>
      <c r="E494" s="77"/>
    </row>
    <row r="495" spans="1:5" s="36" customFormat="1" x14ac:dyDescent="0.55000000000000004">
      <c r="A495" s="77"/>
      <c r="E495" s="77"/>
    </row>
    <row r="496" spans="1:5" s="36" customFormat="1" x14ac:dyDescent="0.55000000000000004">
      <c r="A496" s="77"/>
      <c r="E496" s="77"/>
    </row>
    <row r="497" spans="1:5" s="36" customFormat="1" x14ac:dyDescent="0.55000000000000004">
      <c r="A497" s="77"/>
      <c r="E497" s="77"/>
    </row>
    <row r="498" spans="1:5" s="36" customFormat="1" x14ac:dyDescent="0.55000000000000004">
      <c r="A498" s="77"/>
      <c r="E498" s="77"/>
    </row>
    <row r="499" spans="1:5" s="36" customFormat="1" x14ac:dyDescent="0.55000000000000004">
      <c r="A499" s="77"/>
      <c r="E499" s="77"/>
    </row>
    <row r="500" spans="1:5" s="36" customFormat="1" x14ac:dyDescent="0.55000000000000004">
      <c r="A500" s="77"/>
      <c r="E500" s="77"/>
    </row>
    <row r="501" spans="1:5" s="36" customFormat="1" x14ac:dyDescent="0.55000000000000004">
      <c r="A501" s="77"/>
      <c r="E501" s="77"/>
    </row>
    <row r="502" spans="1:5" s="36" customFormat="1" x14ac:dyDescent="0.55000000000000004">
      <c r="A502" s="77"/>
      <c r="E502" s="77"/>
    </row>
    <row r="503" spans="1:5" s="36" customFormat="1" x14ac:dyDescent="0.55000000000000004">
      <c r="A503" s="77"/>
      <c r="E503" s="77"/>
    </row>
    <row r="504" spans="1:5" s="36" customFormat="1" x14ac:dyDescent="0.55000000000000004">
      <c r="A504" s="77"/>
      <c r="E504" s="77"/>
    </row>
    <row r="505" spans="1:5" s="36" customFormat="1" x14ac:dyDescent="0.55000000000000004">
      <c r="A505" s="77"/>
      <c r="E505" s="77"/>
    </row>
    <row r="506" spans="1:5" s="36" customFormat="1" x14ac:dyDescent="0.55000000000000004">
      <c r="A506" s="77"/>
      <c r="E506" s="77"/>
    </row>
    <row r="507" spans="1:5" s="36" customFormat="1" x14ac:dyDescent="0.55000000000000004">
      <c r="A507" s="77"/>
      <c r="E507" s="77"/>
    </row>
    <row r="508" spans="1:5" s="36" customFormat="1" x14ac:dyDescent="0.55000000000000004">
      <c r="A508" s="77"/>
      <c r="E508" s="77"/>
    </row>
    <row r="509" spans="1:5" s="36" customFormat="1" x14ac:dyDescent="0.55000000000000004">
      <c r="A509" s="77"/>
      <c r="E509" s="77"/>
    </row>
    <row r="510" spans="1:5" s="36" customFormat="1" x14ac:dyDescent="0.55000000000000004">
      <c r="A510" s="77"/>
      <c r="E510" s="77"/>
    </row>
    <row r="511" spans="1:5" s="36" customFormat="1" x14ac:dyDescent="0.55000000000000004">
      <c r="A511" s="77"/>
      <c r="E511" s="77"/>
    </row>
    <row r="512" spans="1:5" s="36" customFormat="1" x14ac:dyDescent="0.55000000000000004">
      <c r="A512" s="77"/>
      <c r="E512" s="77"/>
    </row>
    <row r="513" spans="1:5" s="36" customFormat="1" x14ac:dyDescent="0.55000000000000004">
      <c r="A513" s="77"/>
      <c r="E513" s="77"/>
    </row>
    <row r="514" spans="1:5" s="36" customFormat="1" x14ac:dyDescent="0.55000000000000004">
      <c r="A514" s="77"/>
      <c r="E514" s="77"/>
    </row>
    <row r="515" spans="1:5" s="36" customFormat="1" x14ac:dyDescent="0.55000000000000004">
      <c r="A515" s="77"/>
      <c r="E515" s="77"/>
    </row>
    <row r="516" spans="1:5" s="36" customFormat="1" x14ac:dyDescent="0.55000000000000004">
      <c r="A516" s="77"/>
      <c r="E516" s="77"/>
    </row>
    <row r="517" spans="1:5" s="36" customFormat="1" x14ac:dyDescent="0.55000000000000004">
      <c r="A517" s="77"/>
      <c r="E517" s="77"/>
    </row>
    <row r="518" spans="1:5" s="36" customFormat="1" x14ac:dyDescent="0.55000000000000004">
      <c r="A518" s="77"/>
      <c r="E518" s="77"/>
    </row>
    <row r="519" spans="1:5" s="36" customFormat="1" x14ac:dyDescent="0.55000000000000004">
      <c r="A519" s="77"/>
      <c r="E519" s="77"/>
    </row>
    <row r="520" spans="1:5" s="36" customFormat="1" x14ac:dyDescent="0.55000000000000004">
      <c r="A520" s="77"/>
      <c r="E520" s="77"/>
    </row>
    <row r="521" spans="1:5" s="36" customFormat="1" x14ac:dyDescent="0.55000000000000004">
      <c r="A521" s="77"/>
      <c r="E521" s="77"/>
    </row>
    <row r="522" spans="1:5" s="36" customFormat="1" x14ac:dyDescent="0.55000000000000004">
      <c r="A522" s="77"/>
      <c r="E522" s="77"/>
    </row>
    <row r="523" spans="1:5" s="36" customFormat="1" x14ac:dyDescent="0.55000000000000004">
      <c r="A523" s="77"/>
      <c r="E523" s="77"/>
    </row>
    <row r="524" spans="1:5" s="36" customFormat="1" x14ac:dyDescent="0.55000000000000004">
      <c r="A524" s="77"/>
      <c r="E524" s="77"/>
    </row>
    <row r="525" spans="1:5" s="36" customFormat="1" x14ac:dyDescent="0.55000000000000004">
      <c r="A525" s="77"/>
      <c r="E525" s="77"/>
    </row>
    <row r="526" spans="1:5" s="36" customFormat="1" x14ac:dyDescent="0.55000000000000004">
      <c r="A526" s="77"/>
      <c r="E526" s="77"/>
    </row>
    <row r="527" spans="1:5" s="36" customFormat="1" x14ac:dyDescent="0.55000000000000004">
      <c r="A527" s="77"/>
      <c r="E527" s="77"/>
    </row>
    <row r="528" spans="1:5" s="36" customFormat="1" x14ac:dyDescent="0.55000000000000004">
      <c r="A528" s="77"/>
      <c r="E528" s="77"/>
    </row>
    <row r="529" spans="1:5" s="36" customFormat="1" x14ac:dyDescent="0.55000000000000004">
      <c r="A529" s="77"/>
      <c r="E529" s="77"/>
    </row>
    <row r="530" spans="1:5" s="36" customFormat="1" x14ac:dyDescent="0.55000000000000004">
      <c r="A530" s="77"/>
      <c r="E530" s="77"/>
    </row>
    <row r="531" spans="1:5" s="36" customFormat="1" x14ac:dyDescent="0.55000000000000004">
      <c r="A531" s="77"/>
      <c r="E531" s="77"/>
    </row>
    <row r="532" spans="1:5" s="36" customFormat="1" x14ac:dyDescent="0.55000000000000004">
      <c r="A532" s="77"/>
      <c r="E532" s="77"/>
    </row>
    <row r="533" spans="1:5" s="36" customFormat="1" x14ac:dyDescent="0.55000000000000004">
      <c r="A533" s="77"/>
      <c r="E533" s="77"/>
    </row>
    <row r="534" spans="1:5" s="36" customFormat="1" x14ac:dyDescent="0.55000000000000004">
      <c r="A534" s="77"/>
      <c r="E534" s="77"/>
    </row>
    <row r="535" spans="1:5" s="36" customFormat="1" x14ac:dyDescent="0.55000000000000004">
      <c r="A535" s="77"/>
      <c r="E535" s="77"/>
    </row>
    <row r="536" spans="1:5" s="36" customFormat="1" x14ac:dyDescent="0.55000000000000004">
      <c r="A536" s="77"/>
      <c r="E536" s="77"/>
    </row>
    <row r="537" spans="1:5" s="36" customFormat="1" x14ac:dyDescent="0.55000000000000004">
      <c r="A537" s="77"/>
      <c r="E537" s="77"/>
    </row>
    <row r="538" spans="1:5" s="36" customFormat="1" x14ac:dyDescent="0.55000000000000004">
      <c r="A538" s="77"/>
      <c r="E538" s="77"/>
    </row>
    <row r="539" spans="1:5" s="36" customFormat="1" x14ac:dyDescent="0.55000000000000004">
      <c r="A539" s="77"/>
      <c r="E539" s="77"/>
    </row>
    <row r="540" spans="1:5" s="36" customFormat="1" x14ac:dyDescent="0.55000000000000004">
      <c r="A540" s="77"/>
      <c r="E540" s="77"/>
    </row>
    <row r="541" spans="1:5" s="36" customFormat="1" x14ac:dyDescent="0.55000000000000004">
      <c r="A541" s="77"/>
      <c r="E541" s="77"/>
    </row>
    <row r="542" spans="1:5" s="36" customFormat="1" x14ac:dyDescent="0.55000000000000004">
      <c r="A542" s="77"/>
      <c r="E542" s="77"/>
    </row>
    <row r="543" spans="1:5" s="36" customFormat="1" x14ac:dyDescent="0.55000000000000004">
      <c r="A543" s="77"/>
      <c r="E543" s="77"/>
    </row>
    <row r="544" spans="1:5" s="36" customFormat="1" x14ac:dyDescent="0.55000000000000004">
      <c r="A544" s="77"/>
      <c r="E544" s="77"/>
    </row>
    <row r="545" spans="1:5" s="36" customFormat="1" x14ac:dyDescent="0.55000000000000004">
      <c r="A545" s="77"/>
      <c r="E545" s="77"/>
    </row>
    <row r="546" spans="1:5" s="36" customFormat="1" x14ac:dyDescent="0.55000000000000004">
      <c r="A546" s="77"/>
      <c r="E546" s="77"/>
    </row>
    <row r="547" spans="1:5" s="36" customFormat="1" x14ac:dyDescent="0.55000000000000004">
      <c r="A547" s="77"/>
      <c r="E547" s="77"/>
    </row>
    <row r="548" spans="1:5" s="36" customFormat="1" x14ac:dyDescent="0.55000000000000004">
      <c r="A548" s="77"/>
      <c r="E548" s="77"/>
    </row>
    <row r="549" spans="1:5" s="36" customFormat="1" x14ac:dyDescent="0.55000000000000004">
      <c r="A549" s="77"/>
      <c r="E549" s="77"/>
    </row>
    <row r="550" spans="1:5" s="36" customFormat="1" x14ac:dyDescent="0.55000000000000004">
      <c r="A550" s="77"/>
      <c r="E550" s="77"/>
    </row>
    <row r="551" spans="1:5" s="36" customFormat="1" x14ac:dyDescent="0.55000000000000004">
      <c r="A551" s="77"/>
      <c r="E551" s="77"/>
    </row>
    <row r="552" spans="1:5" s="36" customFormat="1" x14ac:dyDescent="0.55000000000000004">
      <c r="A552" s="77"/>
      <c r="E552" s="77"/>
    </row>
    <row r="553" spans="1:5" s="36" customFormat="1" x14ac:dyDescent="0.55000000000000004">
      <c r="A553" s="77"/>
      <c r="E553" s="77"/>
    </row>
    <row r="554" spans="1:5" s="36" customFormat="1" x14ac:dyDescent="0.55000000000000004">
      <c r="A554" s="77"/>
      <c r="E554" s="77"/>
    </row>
    <row r="555" spans="1:5" s="36" customFormat="1" x14ac:dyDescent="0.55000000000000004">
      <c r="A555" s="77"/>
      <c r="E555" s="77"/>
    </row>
    <row r="556" spans="1:5" s="36" customFormat="1" x14ac:dyDescent="0.55000000000000004">
      <c r="A556" s="77"/>
      <c r="E556" s="77"/>
    </row>
    <row r="557" spans="1:5" s="36" customFormat="1" x14ac:dyDescent="0.55000000000000004">
      <c r="A557" s="77"/>
      <c r="E557" s="77"/>
    </row>
    <row r="558" spans="1:5" s="36" customFormat="1" x14ac:dyDescent="0.55000000000000004">
      <c r="A558" s="77"/>
      <c r="E558" s="77"/>
    </row>
    <row r="559" spans="1:5" s="36" customFormat="1" x14ac:dyDescent="0.55000000000000004">
      <c r="A559" s="77"/>
      <c r="E559" s="77"/>
    </row>
    <row r="560" spans="1:5" s="36" customFormat="1" x14ac:dyDescent="0.55000000000000004">
      <c r="A560" s="77"/>
      <c r="E560" s="77"/>
    </row>
    <row r="561" spans="1:5" s="36" customFormat="1" x14ac:dyDescent="0.55000000000000004">
      <c r="A561" s="77"/>
      <c r="E561" s="77"/>
    </row>
    <row r="562" spans="1:5" s="36" customFormat="1" x14ac:dyDescent="0.55000000000000004">
      <c r="A562" s="77"/>
      <c r="E562" s="77"/>
    </row>
    <row r="563" spans="1:5" s="36" customFormat="1" x14ac:dyDescent="0.55000000000000004">
      <c r="A563" s="77"/>
      <c r="E563" s="77"/>
    </row>
    <row r="564" spans="1:5" s="36" customFormat="1" x14ac:dyDescent="0.55000000000000004">
      <c r="A564" s="77"/>
      <c r="E564" s="77"/>
    </row>
    <row r="565" spans="1:5" s="36" customFormat="1" x14ac:dyDescent="0.55000000000000004">
      <c r="A565" s="77"/>
      <c r="E565" s="77"/>
    </row>
    <row r="566" spans="1:5" s="36" customFormat="1" x14ac:dyDescent="0.55000000000000004">
      <c r="A566" s="77"/>
      <c r="E566" s="77"/>
    </row>
    <row r="567" spans="1:5" s="36" customFormat="1" x14ac:dyDescent="0.55000000000000004">
      <c r="A567" s="77"/>
      <c r="E567" s="77"/>
    </row>
    <row r="568" spans="1:5" s="36" customFormat="1" x14ac:dyDescent="0.55000000000000004">
      <c r="A568" s="77"/>
      <c r="E568" s="77"/>
    </row>
    <row r="569" spans="1:5" s="36" customFormat="1" x14ac:dyDescent="0.55000000000000004">
      <c r="A569" s="77"/>
      <c r="E569" s="77"/>
    </row>
    <row r="570" spans="1:5" s="36" customFormat="1" x14ac:dyDescent="0.55000000000000004">
      <c r="A570" s="77"/>
      <c r="E570" s="77"/>
    </row>
    <row r="571" spans="1:5" s="36" customFormat="1" x14ac:dyDescent="0.55000000000000004">
      <c r="A571" s="77"/>
      <c r="E571" s="77"/>
    </row>
    <row r="572" spans="1:5" s="36" customFormat="1" x14ac:dyDescent="0.55000000000000004">
      <c r="A572" s="77"/>
      <c r="E572" s="77"/>
    </row>
    <row r="573" spans="1:5" s="36" customFormat="1" x14ac:dyDescent="0.55000000000000004">
      <c r="A573" s="77"/>
      <c r="E573" s="77"/>
    </row>
    <row r="574" spans="1:5" s="36" customFormat="1" x14ac:dyDescent="0.55000000000000004">
      <c r="A574" s="77"/>
      <c r="E574" s="77"/>
    </row>
    <row r="575" spans="1:5" s="36" customFormat="1" x14ac:dyDescent="0.55000000000000004">
      <c r="A575" s="77"/>
      <c r="E575" s="77"/>
    </row>
    <row r="576" spans="1:5" s="36" customFormat="1" x14ac:dyDescent="0.55000000000000004">
      <c r="A576" s="77"/>
      <c r="E576" s="77"/>
    </row>
    <row r="577" spans="1:5" s="36" customFormat="1" x14ac:dyDescent="0.55000000000000004">
      <c r="A577" s="77"/>
      <c r="E577" s="77"/>
    </row>
    <row r="578" spans="1:5" s="36" customFormat="1" x14ac:dyDescent="0.55000000000000004">
      <c r="A578" s="77"/>
      <c r="E578" s="77"/>
    </row>
    <row r="579" spans="1:5" s="36" customFormat="1" x14ac:dyDescent="0.55000000000000004">
      <c r="A579" s="77"/>
      <c r="E579" s="77"/>
    </row>
    <row r="580" spans="1:5" s="36" customFormat="1" x14ac:dyDescent="0.55000000000000004">
      <c r="A580" s="77"/>
      <c r="E580" s="77"/>
    </row>
    <row r="581" spans="1:5" s="36" customFormat="1" x14ac:dyDescent="0.55000000000000004">
      <c r="A581" s="77"/>
      <c r="E581" s="77"/>
    </row>
  </sheetData>
  <sheetProtection sheet="1" objects="1" scenarios="1" selectLockedCells="1"/>
  <mergeCells count="25">
    <mergeCell ref="B57:C57"/>
    <mergeCell ref="F57:G57"/>
    <mergeCell ref="B64:C64"/>
    <mergeCell ref="F64:G64"/>
    <mergeCell ref="A1:G1"/>
    <mergeCell ref="B8:C8"/>
    <mergeCell ref="F8:G8"/>
    <mergeCell ref="B15:C15"/>
    <mergeCell ref="F15:G15"/>
    <mergeCell ref="B78:C78"/>
    <mergeCell ref="F78:G78"/>
    <mergeCell ref="B85:C85"/>
    <mergeCell ref="F85:G85"/>
    <mergeCell ref="B22:C22"/>
    <mergeCell ref="F22:G22"/>
    <mergeCell ref="B29:C29"/>
    <mergeCell ref="F29:G29"/>
    <mergeCell ref="B36:C36"/>
    <mergeCell ref="F36:G36"/>
    <mergeCell ref="B43:C43"/>
    <mergeCell ref="F43:G43"/>
    <mergeCell ref="B71:C71"/>
    <mergeCell ref="F71:G71"/>
    <mergeCell ref="B50:C50"/>
    <mergeCell ref="F50:G50"/>
  </mergeCells>
  <conditionalFormatting sqref="B4">
    <cfRule type="cellIs" dxfId="55" priority="2" operator="equal">
      <formula>"**Wrong boat class or Event Number**"</formula>
    </cfRule>
  </conditionalFormatting>
  <conditionalFormatting sqref="C4">
    <cfRule type="cellIs" dxfId="54" priority="1" operator="equal">
      <formula>"*Enter crew info in yellow 'Notes' box*"</formula>
    </cfRule>
  </conditionalFormatting>
  <conditionalFormatting sqref="F4">
    <cfRule type="cellIs" dxfId="53" priority="3" operator="equal">
      <formula>"**Wrong boat class or Event Number**"</formula>
    </cfRule>
  </conditionalFormatting>
  <conditionalFormatting sqref="G4">
    <cfRule type="cellIs" dxfId="52" priority="4" operator="equal">
      <formula>"*Enter crew info in yellow 'Notes' box*"</formula>
    </cfRule>
  </conditionalFormatting>
  <dataValidations count="1">
    <dataValidation type="list" showInputMessage="1" showErrorMessage="1" error="Enter name in &quot;Names and Numbers&quot; sheet first" prompt="First_name Surname" sqref="B6:B7 F6:F7 B13:B14 F13:F14 B20:B21 F20:F21 B27:B28 F27:F28 B34:B35 F34:F35 B41:B42 F41:F42 B48:B49 F48:F49 B55:B56 F55:F56 B62:B63 F62:F63 B69:B70 F69:F70 B76:B77 F76:F77 B83:B84 F83:F84" xr:uid="{AC6121B3-278E-4E66-AA35-447BD08AD0A0}">
      <formula1>Sorted_Names</formula1>
    </dataValidation>
  </dataValidations>
  <pageMargins left="0.7" right="0.7" top="0.75" bottom="0.75" header="0.3" footer="0.3"/>
  <pageSetup paperSize="9" orientation="portrait" copies="0" r:id="rId1"/>
  <ignoredErrors>
    <ignoredError sqref="B5 B12 B19 B26 B33 B40 B47 B54 B61 B68 F68 F61 F54 F47 F40 F33 F26 F19 F12 F5" unlocked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59999389629810485"/>
  </sheetPr>
  <dimension ref="A1:BR319"/>
  <sheetViews>
    <sheetView zoomScaleNormal="100" workbookViewId="0">
      <pane ySplit="2" topLeftCell="A3" activePane="bottomLeft" state="frozen"/>
      <selection pane="bottomLeft" activeCell="A4" sqref="A4"/>
    </sheetView>
  </sheetViews>
  <sheetFormatPr defaultColWidth="12.68359375" defaultRowHeight="12.9" x14ac:dyDescent="0.55000000000000004"/>
  <cols>
    <col min="1" max="1" width="11.3125" style="41" customWidth="1"/>
    <col min="2" max="2" width="24" style="42" customWidth="1"/>
    <col min="3" max="3" width="17" style="42" customWidth="1"/>
    <col min="4" max="4" width="4.20703125" style="42" customWidth="1"/>
    <col min="5" max="5" width="12.68359375" style="41"/>
    <col min="6" max="6" width="24" style="42" customWidth="1"/>
    <col min="7" max="7" width="17" style="42" customWidth="1"/>
    <col min="8" max="8" width="4.20703125" style="65" customWidth="1"/>
    <col min="9" max="70" width="12.68359375" style="65"/>
    <col min="71" max="16384" width="12.68359375" style="42"/>
  </cols>
  <sheetData>
    <row r="1" spans="1:70" s="65" customFormat="1" ht="12.9" customHeight="1" x14ac:dyDescent="0.55000000000000004">
      <c r="A1" s="128" t="str">
        <f>CONCATENATE('Front sheet'!A2,"  -  Enter data in clear or yellow boxes only")</f>
        <v>Aberdeen HOR (Day 1) - Saturday 15 February 2025 (V2)  -  Enter data in clear or yellow boxes only</v>
      </c>
      <c r="B1" s="128"/>
      <c r="C1" s="128"/>
      <c r="D1" s="128"/>
      <c r="E1" s="128"/>
      <c r="F1" s="128"/>
      <c r="G1" s="128"/>
    </row>
    <row r="2" spans="1:70" s="67" customFormat="1" ht="39" customHeight="1" x14ac:dyDescent="0.55000000000000004">
      <c r="A2" s="66" t="s">
        <v>29</v>
      </c>
      <c r="B2" s="67" t="s">
        <v>90</v>
      </c>
      <c r="C2" s="67" t="s">
        <v>31</v>
      </c>
      <c r="E2" s="66" t="s">
        <v>29</v>
      </c>
      <c r="F2" s="67" t="s">
        <v>90</v>
      </c>
      <c r="G2" s="67" t="s">
        <v>31</v>
      </c>
    </row>
    <row r="4" spans="1:70" s="27" customFormat="1" ht="26.05" customHeight="1" x14ac:dyDescent="0.55000000000000004">
      <c r="A4" s="60"/>
      <c r="B4" s="111" t="str">
        <f>IF(A4&gt;0, IF(ISNUMBER(VLOOKUP(A4,Singles,1,FALSE)), VLOOKUP(A4,Singles,2,FALSE),"**Wrong boat class or Event Number**"),"")</f>
        <v/>
      </c>
      <c r="C4" s="109" t="str">
        <f>IF(A4&gt;0,VLOOKUP(A4,Singles,4,FALSE),"")</f>
        <v/>
      </c>
      <c r="D4" s="42"/>
      <c r="E4" s="60"/>
      <c r="F4" s="111" t="str">
        <f>IF(E4&gt;0, IF(ISNUMBER(VLOOKUP(E4,Singles,1,FALSE)), VLOOKUP(E4,Singles,2,FALSE),"**Wrong boat class or Event Number**"),"")</f>
        <v/>
      </c>
      <c r="G4" s="109" t="str">
        <f>IF(E4&gt;0,VLOOKUP(E4,Singles,4,FALSE),"")</f>
        <v/>
      </c>
      <c r="H4" s="36"/>
      <c r="I4" s="65"/>
      <c r="J4" s="65"/>
      <c r="K4" s="65"/>
      <c r="L4" s="65"/>
      <c r="M4" s="65"/>
      <c r="N4" s="65"/>
      <c r="O4" s="65"/>
      <c r="P4" s="65"/>
      <c r="Q4" s="65"/>
      <c r="R4" s="65"/>
      <c r="S4" s="65"/>
      <c r="T4" s="65"/>
      <c r="U4" s="65"/>
      <c r="V4" s="65"/>
      <c r="W4" s="65"/>
      <c r="X4" s="20"/>
      <c r="Y4" s="20"/>
      <c r="Z4" s="20"/>
      <c r="AA4" s="20"/>
      <c r="AB4" s="20"/>
      <c r="AC4" s="20"/>
      <c r="AD4" s="20"/>
      <c r="AE4" s="20"/>
      <c r="AF4" s="20"/>
      <c r="AG4" s="20"/>
      <c r="AH4" s="20"/>
      <c r="AI4" s="20"/>
      <c r="AJ4" s="20"/>
      <c r="AK4" s="20"/>
      <c r="AL4" s="20"/>
      <c r="AM4" s="20"/>
      <c r="AN4" s="20"/>
      <c r="AO4" s="20"/>
      <c r="AP4" s="20"/>
      <c r="AQ4" s="20"/>
      <c r="AR4" s="20"/>
      <c r="AS4" s="20"/>
      <c r="AT4" s="20"/>
      <c r="AU4" s="20"/>
      <c r="AV4" s="20"/>
      <c r="AW4" s="20"/>
    </row>
    <row r="5" spans="1:70" x14ac:dyDescent="0.55000000000000004">
      <c r="A5" s="41" t="s">
        <v>31</v>
      </c>
      <c r="B5" s="2" t="str">
        <f>IF(A4&gt;0,'Front sheet'!$E$18,"")</f>
        <v/>
      </c>
      <c r="E5" s="41" t="s">
        <v>31</v>
      </c>
      <c r="F5" s="2" t="str">
        <f>IF(E4&gt;0,'Front sheet'!$E$18,"")</f>
        <v/>
      </c>
    </row>
    <row r="6" spans="1:70" x14ac:dyDescent="0.55000000000000004">
      <c r="A6" s="41" t="s">
        <v>91</v>
      </c>
      <c r="B6" s="28"/>
      <c r="C6" s="87" t="str">
        <f>IF(B6&gt;0, VLOOKUP(B6,Sorted_Array,5,FALSE),"")</f>
        <v/>
      </c>
      <c r="E6" s="41" t="s">
        <v>91</v>
      </c>
      <c r="F6" s="28"/>
      <c r="G6" s="87" t="str">
        <f>IF(F6&gt;0, VLOOKUP(F6,Sorted_Array,5,FALSE),"")</f>
        <v/>
      </c>
    </row>
    <row r="7" spans="1:70" s="35" customFormat="1" x14ac:dyDescent="0.55000000000000004">
      <c r="A7" s="34" t="s">
        <v>35</v>
      </c>
      <c r="B7" s="127"/>
      <c r="C7" s="127"/>
      <c r="E7" s="34" t="s">
        <v>35</v>
      </c>
      <c r="F7" s="127"/>
      <c r="G7" s="127"/>
      <c r="H7" s="36"/>
      <c r="I7" s="36"/>
      <c r="J7" s="36"/>
      <c r="K7" s="36"/>
      <c r="L7" s="36"/>
      <c r="M7" s="36"/>
      <c r="N7" s="36"/>
      <c r="O7" s="36"/>
      <c r="P7" s="36"/>
      <c r="Q7" s="36"/>
      <c r="R7" s="36"/>
      <c r="S7" s="36"/>
      <c r="T7" s="36"/>
      <c r="U7" s="36"/>
      <c r="V7" s="36"/>
      <c r="W7" s="36"/>
      <c r="X7" s="36"/>
      <c r="Y7" s="36"/>
      <c r="Z7" s="36"/>
      <c r="AA7" s="36"/>
      <c r="AB7" s="36"/>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c r="BF7" s="36"/>
      <c r="BG7" s="36"/>
      <c r="BH7" s="36"/>
      <c r="BI7" s="36"/>
      <c r="BJ7" s="36"/>
      <c r="BK7" s="36"/>
      <c r="BL7" s="36"/>
      <c r="BM7" s="36"/>
      <c r="BN7" s="36"/>
      <c r="BO7" s="36"/>
      <c r="BP7" s="36"/>
      <c r="BQ7" s="36"/>
      <c r="BR7" s="36"/>
    </row>
    <row r="10" spans="1:70" s="27" customFormat="1" ht="26.05" customHeight="1" x14ac:dyDescent="0.55000000000000004">
      <c r="A10" s="60"/>
      <c r="B10" s="111" t="str">
        <f>IF(A10&gt;0, IF(ISNUMBER(VLOOKUP(A10,Singles,1,FALSE)), VLOOKUP(A10,Singles,2,FALSE),"**Wrong boat class or Event Number**"),"")</f>
        <v/>
      </c>
      <c r="C10" s="109" t="str">
        <f>IF(A10&gt;0,VLOOKUP(A10,Singles,4,FALSE),"")</f>
        <v/>
      </c>
      <c r="D10" s="42"/>
      <c r="E10" s="60"/>
      <c r="F10" s="111" t="str">
        <f>IF(E10&gt;0, IF(ISNUMBER(VLOOKUP(E10,Singles,1,FALSE)), VLOOKUP(E10,Singles,2,FALSE),"**Wrong boat class or Event Number**"),"")</f>
        <v/>
      </c>
      <c r="G10" s="109" t="str">
        <f>IF(E10&gt;0,VLOOKUP(E10,Singles,4,FALSE),"")</f>
        <v/>
      </c>
      <c r="H10" s="36"/>
      <c r="I10" s="65"/>
      <c r="J10" s="65"/>
      <c r="K10" s="65"/>
      <c r="L10" s="65"/>
      <c r="M10" s="65"/>
      <c r="N10" s="65"/>
      <c r="O10" s="65"/>
      <c r="P10" s="65"/>
      <c r="Q10" s="65"/>
      <c r="R10" s="65"/>
      <c r="S10" s="65"/>
      <c r="T10" s="65"/>
      <c r="U10" s="65"/>
      <c r="V10" s="65"/>
      <c r="W10" s="65"/>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row>
    <row r="11" spans="1:70" x14ac:dyDescent="0.55000000000000004">
      <c r="A11" s="41" t="s">
        <v>31</v>
      </c>
      <c r="B11" s="2" t="str">
        <f>IF(A10&gt;0,'Front sheet'!$E$18,"")</f>
        <v/>
      </c>
      <c r="E11" s="41" t="s">
        <v>31</v>
      </c>
      <c r="F11" s="2" t="str">
        <f>IF(E10&gt;0,'Front sheet'!$E$18,"")</f>
        <v/>
      </c>
    </row>
    <row r="12" spans="1:70" x14ac:dyDescent="0.55000000000000004">
      <c r="A12" s="41" t="s">
        <v>91</v>
      </c>
      <c r="B12" s="28"/>
      <c r="C12" s="87" t="str">
        <f>IF(B12&gt;0, VLOOKUP(B12,Sorted_Array,5,FALSE),"")</f>
        <v/>
      </c>
      <c r="E12" s="41" t="s">
        <v>91</v>
      </c>
      <c r="F12" s="28"/>
      <c r="G12" s="87" t="str">
        <f>IF(F12&gt;0, VLOOKUP(F12,Sorted_Array,5,FALSE),"")</f>
        <v/>
      </c>
    </row>
    <row r="13" spans="1:70" s="35" customFormat="1" x14ac:dyDescent="0.55000000000000004">
      <c r="A13" s="34" t="s">
        <v>35</v>
      </c>
      <c r="B13" s="127"/>
      <c r="C13" s="127"/>
      <c r="E13" s="34" t="s">
        <v>35</v>
      </c>
      <c r="F13" s="127"/>
      <c r="G13" s="127"/>
      <c r="H13" s="36"/>
      <c r="I13" s="36"/>
      <c r="J13" s="36"/>
      <c r="K13" s="36"/>
      <c r="L13" s="36"/>
      <c r="M13" s="36"/>
      <c r="N13" s="36"/>
      <c r="O13" s="36"/>
      <c r="P13" s="36"/>
      <c r="Q13" s="36"/>
      <c r="R13" s="36"/>
      <c r="S13" s="36"/>
      <c r="T13" s="36"/>
      <c r="U13" s="36"/>
      <c r="V13" s="36"/>
      <c r="W13" s="36"/>
      <c r="X13" s="36"/>
      <c r="Y13" s="36"/>
      <c r="Z13" s="36"/>
      <c r="AA13" s="36"/>
      <c r="AB13" s="36"/>
      <c r="AC13" s="36"/>
      <c r="AD13" s="36"/>
      <c r="AE13" s="36"/>
      <c r="AF13" s="36"/>
      <c r="AG13" s="36"/>
      <c r="AH13" s="36"/>
      <c r="AI13" s="36"/>
      <c r="AJ13" s="36"/>
      <c r="AK13" s="36"/>
      <c r="AL13" s="36"/>
      <c r="AM13" s="36"/>
      <c r="AN13" s="36"/>
      <c r="AO13" s="36"/>
      <c r="AP13" s="36"/>
      <c r="AQ13" s="36"/>
      <c r="AR13" s="36"/>
      <c r="AS13" s="36"/>
      <c r="AT13" s="36"/>
      <c r="AU13" s="36"/>
      <c r="AV13" s="36"/>
      <c r="AW13" s="36"/>
      <c r="AX13" s="36"/>
      <c r="AY13" s="36"/>
      <c r="AZ13" s="36"/>
      <c r="BA13" s="36"/>
      <c r="BB13" s="36"/>
      <c r="BC13" s="36"/>
      <c r="BD13" s="36"/>
      <c r="BE13" s="36"/>
      <c r="BF13" s="36"/>
      <c r="BG13" s="36"/>
      <c r="BH13" s="36"/>
      <c r="BI13" s="36"/>
      <c r="BJ13" s="36"/>
      <c r="BK13" s="36"/>
      <c r="BL13" s="36"/>
      <c r="BM13" s="36"/>
      <c r="BN13" s="36"/>
      <c r="BO13" s="36"/>
      <c r="BP13" s="36"/>
      <c r="BQ13" s="36"/>
      <c r="BR13" s="36"/>
    </row>
    <row r="16" spans="1:70" s="27" customFormat="1" ht="26.05" customHeight="1" x14ac:dyDescent="0.55000000000000004">
      <c r="A16" s="60"/>
      <c r="B16" s="111" t="str">
        <f>IF(A16&gt;0, IF(ISNUMBER(VLOOKUP(A16,Singles,1,FALSE)), VLOOKUP(A16,Singles,2,FALSE),"**Wrong boat class or Event Number**"),"")</f>
        <v/>
      </c>
      <c r="C16" s="109" t="str">
        <f>IF(A16&gt;0,VLOOKUP(A16,Singles,4,FALSE),"")</f>
        <v/>
      </c>
      <c r="D16" s="42"/>
      <c r="E16" s="60"/>
      <c r="F16" s="111" t="str">
        <f>IF(E16&gt;0, IF(ISNUMBER(VLOOKUP(E16,Singles,1,FALSE)), VLOOKUP(E16,Singles,2,FALSE),"**Wrong boat class or Event Number**"),"")</f>
        <v/>
      </c>
      <c r="G16" s="109" t="str">
        <f>IF(E16&gt;0,VLOOKUP(E16,Singles,4,FALSE),"")</f>
        <v/>
      </c>
      <c r="H16" s="36"/>
      <c r="I16" s="65"/>
      <c r="J16" s="65"/>
      <c r="K16" s="65"/>
      <c r="L16" s="65"/>
      <c r="M16" s="65"/>
      <c r="N16" s="65"/>
      <c r="O16" s="65"/>
      <c r="P16" s="65"/>
      <c r="Q16" s="65"/>
      <c r="R16" s="65"/>
      <c r="S16" s="65"/>
      <c r="T16" s="65"/>
      <c r="U16" s="65"/>
      <c r="V16" s="65"/>
      <c r="W16" s="65"/>
      <c r="X16" s="20"/>
      <c r="Y16" s="20"/>
      <c r="Z16" s="20"/>
      <c r="AA16" s="20"/>
      <c r="AB16" s="20"/>
      <c r="AC16" s="20"/>
      <c r="AD16" s="20"/>
      <c r="AE16" s="20"/>
      <c r="AF16" s="20"/>
      <c r="AG16" s="20"/>
      <c r="AH16" s="20"/>
      <c r="AI16" s="20"/>
      <c r="AJ16" s="20"/>
      <c r="AK16" s="20"/>
      <c r="AL16" s="20"/>
      <c r="AM16" s="20"/>
      <c r="AN16" s="20"/>
      <c r="AO16" s="20"/>
      <c r="AP16" s="20"/>
      <c r="AQ16" s="20"/>
      <c r="AR16" s="20"/>
      <c r="AS16" s="20"/>
      <c r="AT16" s="20"/>
      <c r="AU16" s="20"/>
      <c r="AV16" s="20"/>
      <c r="AW16" s="20"/>
    </row>
    <row r="17" spans="1:70" x14ac:dyDescent="0.55000000000000004">
      <c r="A17" s="41" t="s">
        <v>31</v>
      </c>
      <c r="B17" s="2" t="str">
        <f>IF(A16&gt;0,'Front sheet'!$E$18,"")</f>
        <v/>
      </c>
      <c r="E17" s="41" t="s">
        <v>31</v>
      </c>
      <c r="F17" s="2" t="str">
        <f>IF(E16&gt;0,'Front sheet'!$E$18,"")</f>
        <v/>
      </c>
    </row>
    <row r="18" spans="1:70" x14ac:dyDescent="0.55000000000000004">
      <c r="A18" s="41" t="s">
        <v>91</v>
      </c>
      <c r="B18" s="28"/>
      <c r="C18" s="87" t="str">
        <f>IF(B18&gt;0, VLOOKUP(B18,Sorted_Array,5,FALSE),"")</f>
        <v/>
      </c>
      <c r="E18" s="41" t="s">
        <v>91</v>
      </c>
      <c r="F18" s="28"/>
      <c r="G18" s="87" t="str">
        <f>IF(F18&gt;0, VLOOKUP(F18,Sorted_Array,5,FALSE),"")</f>
        <v/>
      </c>
    </row>
    <row r="19" spans="1:70" s="35" customFormat="1" x14ac:dyDescent="0.55000000000000004">
      <c r="A19" s="34" t="s">
        <v>35</v>
      </c>
      <c r="B19" s="127"/>
      <c r="C19" s="127"/>
      <c r="E19" s="34" t="s">
        <v>35</v>
      </c>
      <c r="F19" s="127"/>
      <c r="G19" s="127"/>
      <c r="H19" s="36"/>
      <c r="I19" s="36"/>
      <c r="J19" s="36"/>
      <c r="K19" s="36"/>
      <c r="L19" s="36"/>
      <c r="M19" s="36"/>
      <c r="N19" s="36"/>
      <c r="O19" s="36"/>
      <c r="P19" s="36"/>
      <c r="Q19" s="36"/>
      <c r="R19" s="36"/>
      <c r="S19" s="36"/>
      <c r="T19" s="36"/>
      <c r="U19" s="36"/>
      <c r="V19" s="36"/>
      <c r="W19" s="36"/>
      <c r="X19" s="36"/>
      <c r="Y19" s="36"/>
      <c r="Z19" s="36"/>
      <c r="AA19" s="36"/>
      <c r="AB19" s="36"/>
      <c r="AC19" s="36"/>
      <c r="AD19" s="36"/>
      <c r="AE19" s="36"/>
      <c r="AF19" s="36"/>
      <c r="AG19" s="36"/>
      <c r="AH19" s="36"/>
      <c r="AI19" s="36"/>
      <c r="AJ19" s="36"/>
      <c r="AK19" s="36"/>
      <c r="AL19" s="36"/>
      <c r="AM19" s="36"/>
      <c r="AN19" s="36"/>
      <c r="AO19" s="36"/>
      <c r="AP19" s="36"/>
      <c r="AQ19" s="36"/>
      <c r="AR19" s="36"/>
      <c r="AS19" s="36"/>
      <c r="AT19" s="36"/>
      <c r="AU19" s="36"/>
      <c r="AV19" s="36"/>
      <c r="AW19" s="36"/>
      <c r="AX19" s="36"/>
      <c r="AY19" s="36"/>
      <c r="AZ19" s="36"/>
      <c r="BA19" s="36"/>
      <c r="BB19" s="36"/>
      <c r="BC19" s="36"/>
      <c r="BD19" s="36"/>
      <c r="BE19" s="36"/>
      <c r="BF19" s="36"/>
      <c r="BG19" s="36"/>
      <c r="BH19" s="36"/>
      <c r="BI19" s="36"/>
      <c r="BJ19" s="36"/>
      <c r="BK19" s="36"/>
      <c r="BL19" s="36"/>
      <c r="BM19" s="36"/>
      <c r="BN19" s="36"/>
      <c r="BO19" s="36"/>
      <c r="BP19" s="36"/>
      <c r="BQ19" s="36"/>
      <c r="BR19" s="36"/>
    </row>
    <row r="22" spans="1:70" s="27" customFormat="1" ht="26.05" customHeight="1" x14ac:dyDescent="0.55000000000000004">
      <c r="A22" s="60"/>
      <c r="B22" s="111" t="str">
        <f>IF(A22&gt;0, IF(ISNUMBER(VLOOKUP(A22,Singles,1,FALSE)), VLOOKUP(A22,Singles,2,FALSE),"**Wrong boat class or Event Number**"),"")</f>
        <v/>
      </c>
      <c r="C22" s="109" t="str">
        <f>IF(A22&gt;0,VLOOKUP(A22,Singles,4,FALSE),"")</f>
        <v/>
      </c>
      <c r="D22" s="42"/>
      <c r="E22" s="60"/>
      <c r="F22" s="111" t="str">
        <f>IF(E22&gt;0, IF(ISNUMBER(VLOOKUP(E22,Singles,1,FALSE)), VLOOKUP(E22,Singles,2,FALSE),"**Wrong boat class or Event Number**"),"")</f>
        <v/>
      </c>
      <c r="G22" s="109" t="str">
        <f>IF(E22&gt;0,VLOOKUP(E22,Singles,4,FALSE),"")</f>
        <v/>
      </c>
      <c r="H22" s="36"/>
      <c r="I22" s="65"/>
      <c r="J22" s="65"/>
      <c r="K22" s="65"/>
      <c r="L22" s="65"/>
      <c r="M22" s="65"/>
      <c r="N22" s="65"/>
      <c r="O22" s="65"/>
      <c r="P22" s="65"/>
      <c r="Q22" s="65"/>
      <c r="R22" s="65"/>
      <c r="S22" s="65"/>
      <c r="T22" s="65"/>
      <c r="U22" s="65"/>
      <c r="V22" s="65"/>
      <c r="W22" s="65"/>
      <c r="X22" s="20"/>
      <c r="Y22" s="20"/>
      <c r="Z22" s="20"/>
      <c r="AA22" s="20"/>
      <c r="AB22" s="20"/>
      <c r="AC22" s="20"/>
      <c r="AD22" s="20"/>
      <c r="AE22" s="20"/>
      <c r="AF22" s="20"/>
      <c r="AG22" s="20"/>
      <c r="AH22" s="20"/>
      <c r="AI22" s="20"/>
      <c r="AJ22" s="20"/>
      <c r="AK22" s="20"/>
      <c r="AL22" s="20"/>
      <c r="AM22" s="20"/>
      <c r="AN22" s="20"/>
      <c r="AO22" s="20"/>
      <c r="AP22" s="20"/>
      <c r="AQ22" s="20"/>
      <c r="AR22" s="20"/>
      <c r="AS22" s="20"/>
      <c r="AT22" s="20"/>
      <c r="AU22" s="20"/>
      <c r="AV22" s="20"/>
      <c r="AW22" s="20"/>
    </row>
    <row r="23" spans="1:70" x14ac:dyDescent="0.55000000000000004">
      <c r="A23" s="41" t="s">
        <v>31</v>
      </c>
      <c r="B23" s="2" t="str">
        <f>IF(A22&gt;0,'Front sheet'!$E$18,"")</f>
        <v/>
      </c>
      <c r="E23" s="41" t="s">
        <v>31</v>
      </c>
      <c r="F23" s="2" t="str">
        <f>IF(E22&gt;0,'Front sheet'!$E$18,"")</f>
        <v/>
      </c>
    </row>
    <row r="24" spans="1:70" x14ac:dyDescent="0.55000000000000004">
      <c r="A24" s="41" t="s">
        <v>91</v>
      </c>
      <c r="B24" s="28"/>
      <c r="C24" s="87" t="str">
        <f>IF(B24&gt;0, VLOOKUP(B24,Sorted_Array,5,FALSE),"")</f>
        <v/>
      </c>
      <c r="E24" s="41" t="s">
        <v>91</v>
      </c>
      <c r="F24" s="28"/>
      <c r="G24" s="87" t="str">
        <f>IF(F24&gt;0, VLOOKUP(F24,Sorted_Array,5,FALSE),"")</f>
        <v/>
      </c>
    </row>
    <row r="25" spans="1:70" s="35" customFormat="1" x14ac:dyDescent="0.55000000000000004">
      <c r="A25" s="34" t="s">
        <v>35</v>
      </c>
      <c r="B25" s="127"/>
      <c r="C25" s="127"/>
      <c r="E25" s="34" t="s">
        <v>35</v>
      </c>
      <c r="F25" s="127"/>
      <c r="G25" s="127"/>
      <c r="H25" s="36"/>
      <c r="I25" s="36"/>
      <c r="J25" s="36"/>
      <c r="K25" s="36"/>
      <c r="L25" s="36"/>
      <c r="M25" s="36"/>
      <c r="N25" s="36"/>
      <c r="O25" s="36"/>
      <c r="P25" s="36"/>
      <c r="Q25" s="36"/>
      <c r="R25" s="36"/>
      <c r="S25" s="36"/>
      <c r="T25" s="36"/>
      <c r="U25" s="36"/>
      <c r="V25" s="36"/>
      <c r="W25" s="36"/>
      <c r="X25" s="36"/>
      <c r="Y25" s="36"/>
      <c r="Z25" s="36"/>
      <c r="AA25" s="36"/>
      <c r="AB25" s="36"/>
      <c r="AC25" s="36"/>
      <c r="AD25" s="36"/>
      <c r="AE25" s="36"/>
      <c r="AF25" s="36"/>
      <c r="AG25" s="36"/>
      <c r="AH25" s="36"/>
      <c r="AI25" s="36"/>
      <c r="AJ25" s="36"/>
      <c r="AK25" s="36"/>
      <c r="AL25" s="36"/>
      <c r="AM25" s="36"/>
      <c r="AN25" s="36"/>
      <c r="AO25" s="36"/>
      <c r="AP25" s="36"/>
      <c r="AQ25" s="36"/>
      <c r="AR25" s="36"/>
      <c r="AS25" s="36"/>
      <c r="AT25" s="36"/>
      <c r="AU25" s="36"/>
      <c r="AV25" s="36"/>
      <c r="AW25" s="36"/>
      <c r="AX25" s="36"/>
      <c r="AY25" s="36"/>
      <c r="AZ25" s="36"/>
      <c r="BA25" s="36"/>
      <c r="BB25" s="36"/>
      <c r="BC25" s="36"/>
      <c r="BD25" s="36"/>
      <c r="BE25" s="36"/>
      <c r="BF25" s="36"/>
      <c r="BG25" s="36"/>
      <c r="BH25" s="36"/>
      <c r="BI25" s="36"/>
      <c r="BJ25" s="36"/>
      <c r="BK25" s="36"/>
      <c r="BL25" s="36"/>
      <c r="BM25" s="36"/>
      <c r="BN25" s="36"/>
      <c r="BO25" s="36"/>
      <c r="BP25" s="36"/>
      <c r="BQ25" s="36"/>
      <c r="BR25" s="36"/>
    </row>
    <row r="28" spans="1:70" s="27" customFormat="1" ht="26.05" customHeight="1" x14ac:dyDescent="0.55000000000000004">
      <c r="A28" s="60"/>
      <c r="B28" s="111" t="str">
        <f>IF(A28&gt;0, IF(ISNUMBER(VLOOKUP(A28,Singles,1,FALSE)), VLOOKUP(A28,Singles,2,FALSE),"**Wrong boat class or Event Number**"),"")</f>
        <v/>
      </c>
      <c r="C28" s="109" t="str">
        <f>IF(A28&gt;0,VLOOKUP(A28,Singles,4,FALSE),"")</f>
        <v/>
      </c>
      <c r="D28" s="42"/>
      <c r="E28" s="60"/>
      <c r="F28" s="111" t="str">
        <f>IF(E28&gt;0, IF(ISNUMBER(VLOOKUP(E28,Singles,1,FALSE)), VLOOKUP(E28,Singles,2,FALSE),"**Wrong boat class or Event Number**"),"")</f>
        <v/>
      </c>
      <c r="G28" s="109" t="str">
        <f>IF(E28&gt;0,VLOOKUP(E28,Singles,4,FALSE),"")</f>
        <v/>
      </c>
      <c r="H28" s="36"/>
      <c r="I28" s="65"/>
      <c r="J28" s="65"/>
      <c r="K28" s="65"/>
      <c r="L28" s="65"/>
      <c r="M28" s="65"/>
      <c r="N28" s="65"/>
      <c r="O28" s="65"/>
      <c r="P28" s="65"/>
      <c r="Q28" s="65"/>
      <c r="R28" s="65"/>
      <c r="S28" s="65"/>
      <c r="T28" s="65"/>
      <c r="U28" s="65"/>
      <c r="V28" s="65"/>
      <c r="W28" s="65"/>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row>
    <row r="29" spans="1:70" x14ac:dyDescent="0.55000000000000004">
      <c r="A29" s="41" t="s">
        <v>31</v>
      </c>
      <c r="B29" s="2" t="str">
        <f>IF(A28&gt;0,'Front sheet'!$E$18,"")</f>
        <v/>
      </c>
      <c r="E29" s="41" t="s">
        <v>31</v>
      </c>
      <c r="F29" s="2" t="str">
        <f>IF(E28&gt;0,'Front sheet'!$E$18,"")</f>
        <v/>
      </c>
    </row>
    <row r="30" spans="1:70" x14ac:dyDescent="0.55000000000000004">
      <c r="A30" s="41" t="s">
        <v>91</v>
      </c>
      <c r="B30" s="28"/>
      <c r="C30" s="87" t="str">
        <f>IF(B30&gt;0, VLOOKUP(B30,Sorted_Array,5,FALSE),"")</f>
        <v/>
      </c>
      <c r="E30" s="41" t="s">
        <v>91</v>
      </c>
      <c r="F30" s="28"/>
      <c r="G30" s="87" t="str">
        <f>IF(F30&gt;0, VLOOKUP(F30,Sorted_Array,5,FALSE),"")</f>
        <v/>
      </c>
    </row>
    <row r="31" spans="1:70" s="35" customFormat="1" x14ac:dyDescent="0.55000000000000004">
      <c r="A31" s="34" t="s">
        <v>35</v>
      </c>
      <c r="B31" s="127"/>
      <c r="C31" s="127"/>
      <c r="E31" s="34" t="s">
        <v>35</v>
      </c>
      <c r="F31" s="127"/>
      <c r="G31" s="127"/>
      <c r="H31" s="36"/>
      <c r="I31" s="36"/>
      <c r="J31" s="36"/>
      <c r="K31" s="36"/>
      <c r="L31" s="36"/>
      <c r="M31" s="36"/>
      <c r="N31" s="36"/>
      <c r="O31" s="36"/>
      <c r="P31" s="36"/>
      <c r="Q31" s="36"/>
      <c r="R31" s="36"/>
      <c r="S31" s="36"/>
      <c r="T31" s="36"/>
      <c r="U31" s="36"/>
      <c r="V31" s="36"/>
      <c r="W31" s="36"/>
      <c r="X31" s="36"/>
      <c r="Y31" s="36"/>
      <c r="Z31" s="36"/>
      <c r="AA31" s="36"/>
      <c r="AB31" s="36"/>
      <c r="AC31" s="36"/>
      <c r="AD31" s="36"/>
      <c r="AE31" s="36"/>
      <c r="AF31" s="36"/>
      <c r="AG31" s="36"/>
      <c r="AH31" s="36"/>
      <c r="AI31" s="36"/>
      <c r="AJ31" s="36"/>
      <c r="AK31" s="36"/>
      <c r="AL31" s="36"/>
      <c r="AM31" s="36"/>
      <c r="AN31" s="36"/>
      <c r="AO31" s="36"/>
      <c r="AP31" s="36"/>
      <c r="AQ31" s="36"/>
      <c r="AR31" s="36"/>
      <c r="AS31" s="36"/>
      <c r="AT31" s="36"/>
      <c r="AU31" s="36"/>
      <c r="AV31" s="36"/>
      <c r="AW31" s="36"/>
      <c r="AX31" s="36"/>
      <c r="AY31" s="36"/>
      <c r="AZ31" s="36"/>
      <c r="BA31" s="36"/>
      <c r="BB31" s="36"/>
      <c r="BC31" s="36"/>
      <c r="BD31" s="36"/>
      <c r="BE31" s="36"/>
      <c r="BF31" s="36"/>
      <c r="BG31" s="36"/>
      <c r="BH31" s="36"/>
      <c r="BI31" s="36"/>
      <c r="BJ31" s="36"/>
      <c r="BK31" s="36"/>
      <c r="BL31" s="36"/>
      <c r="BM31" s="36"/>
      <c r="BN31" s="36"/>
      <c r="BO31" s="36"/>
      <c r="BP31" s="36"/>
      <c r="BQ31" s="36"/>
      <c r="BR31" s="36"/>
    </row>
    <row r="34" spans="1:70" s="27" customFormat="1" ht="26.05" customHeight="1" x14ac:dyDescent="0.55000000000000004">
      <c r="A34" s="60"/>
      <c r="B34" s="111" t="str">
        <f>IF(A34&gt;0, IF(ISNUMBER(VLOOKUP(A34,Singles,1,FALSE)), VLOOKUP(A34,Singles,2,FALSE),"**Wrong boat class or Event Number**"),"")</f>
        <v/>
      </c>
      <c r="C34" s="109" t="str">
        <f>IF(A34&gt;0,VLOOKUP(A34,Singles,4,FALSE),"")</f>
        <v/>
      </c>
      <c r="D34" s="42"/>
      <c r="E34" s="60"/>
      <c r="F34" s="111" t="str">
        <f>IF(E34&gt;0, IF(ISNUMBER(VLOOKUP(E34,Singles,1,FALSE)), VLOOKUP(E34,Singles,2,FALSE),"**Wrong boat class or Event Number**"),"")</f>
        <v/>
      </c>
      <c r="G34" s="109" t="str">
        <f>IF(E34&gt;0,VLOOKUP(E34,Singles,4,FALSE),"")</f>
        <v/>
      </c>
      <c r="H34" s="36"/>
      <c r="I34" s="65"/>
      <c r="J34" s="65"/>
      <c r="K34" s="65"/>
      <c r="L34" s="65"/>
      <c r="M34" s="65"/>
      <c r="N34" s="65"/>
      <c r="O34" s="65"/>
      <c r="P34" s="65"/>
      <c r="Q34" s="65"/>
      <c r="R34" s="65"/>
      <c r="S34" s="65"/>
      <c r="T34" s="65"/>
      <c r="U34" s="65"/>
      <c r="V34" s="65"/>
      <c r="W34" s="65"/>
      <c r="X34" s="20"/>
      <c r="Y34" s="20"/>
      <c r="Z34" s="20"/>
      <c r="AA34" s="20"/>
      <c r="AB34" s="20"/>
      <c r="AC34" s="20"/>
      <c r="AD34" s="20"/>
      <c r="AE34" s="20"/>
      <c r="AF34" s="20"/>
      <c r="AG34" s="20"/>
      <c r="AH34" s="20"/>
      <c r="AI34" s="20"/>
      <c r="AJ34" s="20"/>
      <c r="AK34" s="20"/>
      <c r="AL34" s="20"/>
      <c r="AM34" s="20"/>
      <c r="AN34" s="20"/>
      <c r="AO34" s="20"/>
      <c r="AP34" s="20"/>
      <c r="AQ34" s="20"/>
      <c r="AR34" s="20"/>
      <c r="AS34" s="20"/>
      <c r="AT34" s="20"/>
      <c r="AU34" s="20"/>
      <c r="AV34" s="20"/>
      <c r="AW34" s="20"/>
    </row>
    <row r="35" spans="1:70" x14ac:dyDescent="0.55000000000000004">
      <c r="A35" s="41" t="s">
        <v>31</v>
      </c>
      <c r="B35" s="2" t="str">
        <f>IF(A34&gt;0,'Front sheet'!$E$18,"")</f>
        <v/>
      </c>
      <c r="E35" s="41" t="s">
        <v>31</v>
      </c>
      <c r="F35" s="2" t="str">
        <f>IF(E34&gt;0,'Front sheet'!$E$18,"")</f>
        <v/>
      </c>
    </row>
    <row r="36" spans="1:70" x14ac:dyDescent="0.55000000000000004">
      <c r="A36" s="41" t="s">
        <v>91</v>
      </c>
      <c r="B36" s="28"/>
      <c r="C36" s="87" t="str">
        <f>IF(B36&gt;0, VLOOKUP(B36,Sorted_Array,5,FALSE),"")</f>
        <v/>
      </c>
      <c r="E36" s="41" t="s">
        <v>91</v>
      </c>
      <c r="F36" s="28"/>
      <c r="G36" s="87" t="str">
        <f>IF(F36&gt;0, VLOOKUP(F36,Sorted_Array,5,FALSE),"")</f>
        <v/>
      </c>
    </row>
    <row r="37" spans="1:70" s="35" customFormat="1" x14ac:dyDescent="0.55000000000000004">
      <c r="A37" s="34" t="s">
        <v>35</v>
      </c>
      <c r="B37" s="127"/>
      <c r="C37" s="127"/>
      <c r="E37" s="34" t="s">
        <v>35</v>
      </c>
      <c r="F37" s="127"/>
      <c r="G37" s="127"/>
      <c r="H37" s="36"/>
      <c r="I37" s="36"/>
      <c r="J37" s="36"/>
      <c r="K37" s="36"/>
      <c r="L37" s="36"/>
      <c r="M37" s="36"/>
      <c r="N37" s="36"/>
      <c r="O37" s="36"/>
      <c r="P37" s="36"/>
      <c r="Q37" s="36"/>
      <c r="R37" s="36"/>
      <c r="S37" s="36"/>
      <c r="T37" s="36"/>
      <c r="U37" s="36"/>
      <c r="V37" s="36"/>
      <c r="W37" s="36"/>
      <c r="X37" s="36"/>
      <c r="Y37" s="36"/>
      <c r="Z37" s="36"/>
      <c r="AA37" s="36"/>
      <c r="AB37" s="36"/>
      <c r="AC37" s="36"/>
      <c r="AD37" s="36"/>
      <c r="AE37" s="36"/>
      <c r="AF37" s="36"/>
      <c r="AG37" s="36"/>
      <c r="AH37" s="36"/>
      <c r="AI37" s="36"/>
      <c r="AJ37" s="36"/>
      <c r="AK37" s="36"/>
      <c r="AL37" s="36"/>
      <c r="AM37" s="36"/>
      <c r="AN37" s="36"/>
      <c r="AO37" s="36"/>
      <c r="AP37" s="36"/>
      <c r="AQ37" s="36"/>
      <c r="AR37" s="36"/>
      <c r="AS37" s="36"/>
      <c r="AT37" s="36"/>
      <c r="AU37" s="36"/>
      <c r="AV37" s="36"/>
      <c r="AW37" s="36"/>
      <c r="AX37" s="36"/>
      <c r="AY37" s="36"/>
      <c r="AZ37" s="36"/>
      <c r="BA37" s="36"/>
      <c r="BB37" s="36"/>
      <c r="BC37" s="36"/>
      <c r="BD37" s="36"/>
      <c r="BE37" s="36"/>
      <c r="BF37" s="36"/>
      <c r="BG37" s="36"/>
      <c r="BH37" s="36"/>
      <c r="BI37" s="36"/>
      <c r="BJ37" s="36"/>
      <c r="BK37" s="36"/>
      <c r="BL37" s="36"/>
      <c r="BM37" s="36"/>
      <c r="BN37" s="36"/>
      <c r="BO37" s="36"/>
      <c r="BP37" s="36"/>
      <c r="BQ37" s="36"/>
      <c r="BR37" s="36"/>
    </row>
    <row r="40" spans="1:70" s="27" customFormat="1" ht="26.05" customHeight="1" x14ac:dyDescent="0.55000000000000004">
      <c r="A40" s="60"/>
      <c r="B40" s="111" t="str">
        <f>IF(A40&gt;0, IF(ISNUMBER(VLOOKUP(A40,Singles,1,FALSE)), VLOOKUP(A40,Singles,2,FALSE),"**Wrong boat class or Event Number**"),"")</f>
        <v/>
      </c>
      <c r="C40" s="109" t="str">
        <f>IF(A40&gt;0,VLOOKUP(A40,Singles,4,FALSE),"")</f>
        <v/>
      </c>
      <c r="D40" s="42"/>
      <c r="E40" s="60"/>
      <c r="F40" s="111" t="str">
        <f>IF(E40&gt;0, IF(ISNUMBER(VLOOKUP(E40,Singles,1,FALSE)), VLOOKUP(E40,Singles,2,FALSE),"**Wrong boat class or Event Number**"),"")</f>
        <v/>
      </c>
      <c r="G40" s="109" t="str">
        <f>IF(E40&gt;0,VLOOKUP(E40,Singles,4,FALSE),"")</f>
        <v/>
      </c>
      <c r="H40" s="36"/>
      <c r="I40" s="65"/>
      <c r="J40" s="65"/>
      <c r="K40" s="65"/>
      <c r="L40" s="65"/>
      <c r="M40" s="65"/>
      <c r="N40" s="65"/>
      <c r="O40" s="65"/>
      <c r="P40" s="65"/>
      <c r="Q40" s="65"/>
      <c r="R40" s="65"/>
      <c r="S40" s="65"/>
      <c r="T40" s="65"/>
      <c r="U40" s="65"/>
      <c r="V40" s="65"/>
      <c r="W40" s="65"/>
      <c r="X40" s="20"/>
      <c r="Y40" s="20"/>
      <c r="Z40" s="20"/>
      <c r="AA40" s="20"/>
      <c r="AB40" s="20"/>
      <c r="AC40" s="20"/>
      <c r="AD40" s="20"/>
      <c r="AE40" s="20"/>
      <c r="AF40" s="20"/>
      <c r="AG40" s="20"/>
      <c r="AH40" s="20"/>
      <c r="AI40" s="20"/>
      <c r="AJ40" s="20"/>
      <c r="AK40" s="20"/>
      <c r="AL40" s="20"/>
      <c r="AM40" s="20"/>
      <c r="AN40" s="20"/>
      <c r="AO40" s="20"/>
      <c r="AP40" s="20"/>
      <c r="AQ40" s="20"/>
      <c r="AR40" s="20"/>
      <c r="AS40" s="20"/>
      <c r="AT40" s="20"/>
      <c r="AU40" s="20"/>
      <c r="AV40" s="20"/>
      <c r="AW40" s="20"/>
    </row>
    <row r="41" spans="1:70" x14ac:dyDescent="0.55000000000000004">
      <c r="A41" s="41" t="s">
        <v>31</v>
      </c>
      <c r="B41" s="2" t="str">
        <f>IF(A40&gt;0,'Front sheet'!$E$18,"")</f>
        <v/>
      </c>
      <c r="E41" s="41" t="s">
        <v>31</v>
      </c>
      <c r="F41" s="2" t="str">
        <f>IF(E40&gt;0,'Front sheet'!$E$18,"")</f>
        <v/>
      </c>
    </row>
    <row r="42" spans="1:70" x14ac:dyDescent="0.55000000000000004">
      <c r="A42" s="41" t="s">
        <v>91</v>
      </c>
      <c r="B42" s="28"/>
      <c r="C42" s="87" t="str">
        <f>IF(B42&gt;0, VLOOKUP(B42,Sorted_Array,5,FALSE),"")</f>
        <v/>
      </c>
      <c r="E42" s="41" t="s">
        <v>91</v>
      </c>
      <c r="F42" s="28"/>
      <c r="G42" s="87" t="str">
        <f>IF(F42&gt;0, VLOOKUP(F42,Sorted_Array,5,FALSE),"")</f>
        <v/>
      </c>
    </row>
    <row r="43" spans="1:70" s="35" customFormat="1" x14ac:dyDescent="0.55000000000000004">
      <c r="A43" s="34" t="s">
        <v>35</v>
      </c>
      <c r="B43" s="127"/>
      <c r="C43" s="127"/>
      <c r="E43" s="34" t="s">
        <v>35</v>
      </c>
      <c r="F43" s="127"/>
      <c r="G43" s="127"/>
      <c r="H43" s="36"/>
      <c r="I43" s="36"/>
      <c r="J43" s="36"/>
      <c r="K43" s="36"/>
      <c r="L43" s="36"/>
      <c r="M43" s="36"/>
      <c r="N43" s="36"/>
      <c r="O43" s="36"/>
      <c r="P43" s="36"/>
      <c r="Q43" s="36"/>
      <c r="R43" s="36"/>
      <c r="S43" s="36"/>
      <c r="T43" s="36"/>
      <c r="U43" s="36"/>
      <c r="V43" s="36"/>
      <c r="W43" s="36"/>
      <c r="X43" s="36"/>
      <c r="Y43" s="36"/>
      <c r="Z43" s="36"/>
      <c r="AA43" s="36"/>
      <c r="AB43" s="36"/>
      <c r="AC43" s="36"/>
      <c r="AD43" s="36"/>
      <c r="AE43" s="36"/>
      <c r="AF43" s="36"/>
      <c r="AG43" s="36"/>
      <c r="AH43" s="36"/>
      <c r="AI43" s="36"/>
      <c r="AJ43" s="36"/>
      <c r="AK43" s="36"/>
      <c r="AL43" s="36"/>
      <c r="AM43" s="36"/>
      <c r="AN43" s="36"/>
      <c r="AO43" s="36"/>
      <c r="AP43" s="36"/>
      <c r="AQ43" s="36"/>
      <c r="AR43" s="36"/>
      <c r="AS43" s="36"/>
      <c r="AT43" s="36"/>
      <c r="AU43" s="36"/>
      <c r="AV43" s="36"/>
      <c r="AW43" s="36"/>
      <c r="AX43" s="36"/>
      <c r="AY43" s="36"/>
      <c r="AZ43" s="36"/>
      <c r="BA43" s="36"/>
      <c r="BB43" s="36"/>
      <c r="BC43" s="36"/>
      <c r="BD43" s="36"/>
      <c r="BE43" s="36"/>
      <c r="BF43" s="36"/>
      <c r="BG43" s="36"/>
      <c r="BH43" s="36"/>
      <c r="BI43" s="36"/>
      <c r="BJ43" s="36"/>
      <c r="BK43" s="36"/>
      <c r="BL43" s="36"/>
      <c r="BM43" s="36"/>
      <c r="BN43" s="36"/>
      <c r="BO43" s="36"/>
      <c r="BP43" s="36"/>
      <c r="BQ43" s="36"/>
      <c r="BR43" s="36"/>
    </row>
    <row r="46" spans="1:70" s="27" customFormat="1" ht="26.05" customHeight="1" x14ac:dyDescent="0.55000000000000004">
      <c r="A46" s="60"/>
      <c r="B46" s="111" t="str">
        <f>IF(A46&gt;0, IF(ISNUMBER(VLOOKUP(A46,Singles,1,FALSE)), VLOOKUP(A46,Singles,2,FALSE),"**Wrong boat class or Event Number**"),"")</f>
        <v/>
      </c>
      <c r="C46" s="109" t="str">
        <f>IF(A46&gt;0,VLOOKUP(A46,Singles,4,FALSE),"")</f>
        <v/>
      </c>
      <c r="D46" s="42"/>
      <c r="E46" s="60"/>
      <c r="F46" s="111" t="str">
        <f>IF(E46&gt;0, IF(ISNUMBER(VLOOKUP(E46,Singles,1,FALSE)), VLOOKUP(E46,Singles,2,FALSE),"**Wrong boat class or Event Number**"),"")</f>
        <v/>
      </c>
      <c r="G46" s="109" t="str">
        <f>IF(E46&gt;0,VLOOKUP(E46,Singles,4,FALSE),"")</f>
        <v/>
      </c>
      <c r="H46" s="36"/>
      <c r="I46" s="65"/>
      <c r="J46" s="65"/>
      <c r="K46" s="65"/>
      <c r="L46" s="65"/>
      <c r="M46" s="65"/>
      <c r="N46" s="65"/>
      <c r="O46" s="65"/>
      <c r="P46" s="65"/>
      <c r="Q46" s="65"/>
      <c r="R46" s="65"/>
      <c r="S46" s="65"/>
      <c r="T46" s="65"/>
      <c r="U46" s="65"/>
      <c r="V46" s="65"/>
      <c r="W46" s="65"/>
      <c r="X46" s="20"/>
      <c r="Y46" s="20"/>
      <c r="Z46" s="20"/>
      <c r="AA46" s="20"/>
      <c r="AB46" s="20"/>
      <c r="AC46" s="20"/>
      <c r="AD46" s="20"/>
      <c r="AE46" s="20"/>
      <c r="AF46" s="20"/>
      <c r="AG46" s="20"/>
      <c r="AH46" s="20"/>
      <c r="AI46" s="20"/>
      <c r="AJ46" s="20"/>
      <c r="AK46" s="20"/>
      <c r="AL46" s="20"/>
      <c r="AM46" s="20"/>
      <c r="AN46" s="20"/>
      <c r="AO46" s="20"/>
      <c r="AP46" s="20"/>
      <c r="AQ46" s="20"/>
      <c r="AR46" s="20"/>
      <c r="AS46" s="20"/>
      <c r="AT46" s="20"/>
      <c r="AU46" s="20"/>
      <c r="AV46" s="20"/>
      <c r="AW46" s="20"/>
    </row>
    <row r="47" spans="1:70" x14ac:dyDescent="0.55000000000000004">
      <c r="A47" s="41" t="s">
        <v>31</v>
      </c>
      <c r="B47" s="2" t="str">
        <f>IF(A46&gt;0,'Front sheet'!$E$18,"")</f>
        <v/>
      </c>
      <c r="E47" s="41" t="s">
        <v>31</v>
      </c>
      <c r="F47" s="2" t="str">
        <f>IF(E46&gt;0,'Front sheet'!$E$18,"")</f>
        <v/>
      </c>
    </row>
    <row r="48" spans="1:70" x14ac:dyDescent="0.55000000000000004">
      <c r="A48" s="41" t="s">
        <v>91</v>
      </c>
      <c r="B48" s="28"/>
      <c r="C48" s="87" t="str">
        <f>IF(B48&gt;0, VLOOKUP(B48,Sorted_Array,5,FALSE),"")</f>
        <v/>
      </c>
      <c r="E48" s="41" t="s">
        <v>91</v>
      </c>
      <c r="F48" s="28"/>
      <c r="G48" s="87" t="str">
        <f>IF(F48&gt;0, VLOOKUP(F48,Sorted_Array,5,FALSE),"")</f>
        <v/>
      </c>
    </row>
    <row r="49" spans="1:70" s="35" customFormat="1" x14ac:dyDescent="0.55000000000000004">
      <c r="A49" s="34" t="s">
        <v>35</v>
      </c>
      <c r="B49" s="127"/>
      <c r="C49" s="127"/>
      <c r="E49" s="34" t="s">
        <v>35</v>
      </c>
      <c r="F49" s="127"/>
      <c r="G49" s="127"/>
      <c r="H49" s="36"/>
      <c r="I49" s="36"/>
      <c r="J49" s="36"/>
      <c r="K49" s="36"/>
      <c r="L49" s="36"/>
      <c r="M49" s="36"/>
      <c r="N49" s="36"/>
      <c r="O49" s="36"/>
      <c r="P49" s="36"/>
      <c r="Q49" s="36"/>
      <c r="R49" s="36"/>
      <c r="S49" s="36"/>
      <c r="T49" s="36"/>
      <c r="U49" s="36"/>
      <c r="V49" s="36"/>
      <c r="W49" s="36"/>
      <c r="X49" s="36"/>
      <c r="Y49" s="36"/>
      <c r="Z49" s="36"/>
      <c r="AA49" s="36"/>
      <c r="AB49" s="36"/>
      <c r="AC49" s="36"/>
      <c r="AD49" s="36"/>
      <c r="AE49" s="36"/>
      <c r="AF49" s="36"/>
      <c r="AG49" s="36"/>
      <c r="AH49" s="36"/>
      <c r="AI49" s="36"/>
      <c r="AJ49" s="36"/>
      <c r="AK49" s="36"/>
      <c r="AL49" s="36"/>
      <c r="AM49" s="36"/>
      <c r="AN49" s="36"/>
      <c r="AO49" s="36"/>
      <c r="AP49" s="36"/>
      <c r="AQ49" s="36"/>
      <c r="AR49" s="36"/>
      <c r="AS49" s="36"/>
      <c r="AT49" s="36"/>
      <c r="AU49" s="36"/>
      <c r="AV49" s="36"/>
      <c r="AW49" s="36"/>
      <c r="AX49" s="36"/>
      <c r="AY49" s="36"/>
      <c r="AZ49" s="36"/>
      <c r="BA49" s="36"/>
      <c r="BB49" s="36"/>
      <c r="BC49" s="36"/>
      <c r="BD49" s="36"/>
      <c r="BE49" s="36"/>
      <c r="BF49" s="36"/>
      <c r="BG49" s="36"/>
      <c r="BH49" s="36"/>
      <c r="BI49" s="36"/>
      <c r="BJ49" s="36"/>
      <c r="BK49" s="36"/>
      <c r="BL49" s="36"/>
      <c r="BM49" s="36"/>
      <c r="BN49" s="36"/>
      <c r="BO49" s="36"/>
      <c r="BP49" s="36"/>
      <c r="BQ49" s="36"/>
      <c r="BR49" s="36"/>
    </row>
    <row r="52" spans="1:70" s="27" customFormat="1" ht="26.05" customHeight="1" x14ac:dyDescent="0.55000000000000004">
      <c r="A52" s="60"/>
      <c r="B52" s="111" t="str">
        <f>IF(A52&gt;0, IF(ISNUMBER(VLOOKUP(A52,Singles,1,FALSE)), VLOOKUP(A52,Singles,2,FALSE),"**Wrong boat class or Event Number**"),"")</f>
        <v/>
      </c>
      <c r="C52" s="109" t="str">
        <f>IF(A52&gt;0,VLOOKUP(A52,Singles,4,FALSE),"")</f>
        <v/>
      </c>
      <c r="D52" s="42"/>
      <c r="E52" s="60"/>
      <c r="F52" s="111" t="str">
        <f>IF(E52&gt;0, IF(ISNUMBER(VLOOKUP(E52,Singles,1,FALSE)), VLOOKUP(E52,Singles,2,FALSE),"**Wrong boat class or Event Number**"),"")</f>
        <v/>
      </c>
      <c r="G52" s="109" t="str">
        <f>IF(E52&gt;0,VLOOKUP(E52,Singles,4,FALSE),"")</f>
        <v/>
      </c>
      <c r="H52" s="36"/>
      <c r="I52" s="65"/>
      <c r="J52" s="65"/>
      <c r="K52" s="65"/>
      <c r="L52" s="65"/>
      <c r="M52" s="65"/>
      <c r="N52" s="65"/>
      <c r="O52" s="65"/>
      <c r="P52" s="65"/>
      <c r="Q52" s="65"/>
      <c r="R52" s="65"/>
      <c r="S52" s="65"/>
      <c r="T52" s="65"/>
      <c r="U52" s="65"/>
      <c r="V52" s="65"/>
      <c r="W52" s="65"/>
      <c r="X52" s="20"/>
      <c r="Y52" s="20"/>
      <c r="Z52" s="20"/>
      <c r="AA52" s="20"/>
      <c r="AB52" s="20"/>
      <c r="AC52" s="20"/>
      <c r="AD52" s="20"/>
      <c r="AE52" s="20"/>
      <c r="AF52" s="20"/>
      <c r="AG52" s="20"/>
      <c r="AH52" s="20"/>
      <c r="AI52" s="20"/>
      <c r="AJ52" s="20"/>
      <c r="AK52" s="20"/>
      <c r="AL52" s="20"/>
      <c r="AM52" s="20"/>
      <c r="AN52" s="20"/>
      <c r="AO52" s="20"/>
      <c r="AP52" s="20"/>
      <c r="AQ52" s="20"/>
      <c r="AR52" s="20"/>
      <c r="AS52" s="20"/>
      <c r="AT52" s="20"/>
      <c r="AU52" s="20"/>
      <c r="AV52" s="20"/>
      <c r="AW52" s="20"/>
    </row>
    <row r="53" spans="1:70" x14ac:dyDescent="0.55000000000000004">
      <c r="A53" s="41" t="s">
        <v>31</v>
      </c>
      <c r="B53" s="2" t="str">
        <f>IF(A52&gt;0,'Front sheet'!$E$18,"")</f>
        <v/>
      </c>
      <c r="E53" s="41" t="s">
        <v>31</v>
      </c>
      <c r="F53" s="2" t="str">
        <f>IF(E52&gt;0,'Front sheet'!$E$18,"")</f>
        <v/>
      </c>
    </row>
    <row r="54" spans="1:70" x14ac:dyDescent="0.55000000000000004">
      <c r="A54" s="41" t="s">
        <v>91</v>
      </c>
      <c r="B54" s="28"/>
      <c r="C54" s="87" t="str">
        <f>IF(B54&gt;0, VLOOKUP(B54,Sorted_Array,5,FALSE),"")</f>
        <v/>
      </c>
      <c r="E54" s="41" t="s">
        <v>91</v>
      </c>
      <c r="F54" s="28"/>
      <c r="G54" s="87" t="str">
        <f>IF(F54&gt;0, VLOOKUP(F54,Sorted_Array,5,FALSE),"")</f>
        <v/>
      </c>
    </row>
    <row r="55" spans="1:70" s="35" customFormat="1" x14ac:dyDescent="0.55000000000000004">
      <c r="A55" s="34" t="s">
        <v>35</v>
      </c>
      <c r="B55" s="127"/>
      <c r="C55" s="127"/>
      <c r="E55" s="34" t="s">
        <v>35</v>
      </c>
      <c r="F55" s="127"/>
      <c r="G55" s="127"/>
      <c r="H55" s="36"/>
      <c r="I55" s="36"/>
      <c r="J55" s="36"/>
      <c r="K55" s="36"/>
      <c r="L55" s="36"/>
      <c r="M55" s="36"/>
      <c r="N55" s="36"/>
      <c r="O55" s="36"/>
      <c r="P55" s="36"/>
      <c r="Q55" s="36"/>
      <c r="R55" s="36"/>
      <c r="S55" s="36"/>
      <c r="T55" s="36"/>
      <c r="U55" s="36"/>
      <c r="V55" s="36"/>
      <c r="W55" s="36"/>
      <c r="X55" s="36"/>
      <c r="Y55" s="36"/>
      <c r="Z55" s="36"/>
      <c r="AA55" s="36"/>
      <c r="AB55" s="36"/>
      <c r="AC55" s="36"/>
      <c r="AD55" s="36"/>
      <c r="AE55" s="36"/>
      <c r="AF55" s="36"/>
      <c r="AG55" s="36"/>
      <c r="AH55" s="36"/>
      <c r="AI55" s="36"/>
      <c r="AJ55" s="36"/>
      <c r="AK55" s="36"/>
      <c r="AL55" s="36"/>
      <c r="AM55" s="36"/>
      <c r="AN55" s="36"/>
      <c r="AO55" s="36"/>
      <c r="AP55" s="36"/>
      <c r="AQ55" s="36"/>
      <c r="AR55" s="36"/>
      <c r="AS55" s="36"/>
      <c r="AT55" s="36"/>
      <c r="AU55" s="36"/>
      <c r="AV55" s="36"/>
      <c r="AW55" s="36"/>
      <c r="AX55" s="36"/>
      <c r="AY55" s="36"/>
      <c r="AZ55" s="36"/>
      <c r="BA55" s="36"/>
      <c r="BB55" s="36"/>
      <c r="BC55" s="36"/>
      <c r="BD55" s="36"/>
      <c r="BE55" s="36"/>
      <c r="BF55" s="36"/>
      <c r="BG55" s="36"/>
      <c r="BH55" s="36"/>
      <c r="BI55" s="36"/>
      <c r="BJ55" s="36"/>
      <c r="BK55" s="36"/>
      <c r="BL55" s="36"/>
      <c r="BM55" s="36"/>
      <c r="BN55" s="36"/>
      <c r="BO55" s="36"/>
      <c r="BP55" s="36"/>
      <c r="BQ55" s="36"/>
      <c r="BR55" s="36"/>
    </row>
    <row r="57" spans="1:70" s="20" customFormat="1" x14ac:dyDescent="0.55000000000000004">
      <c r="A57" s="41"/>
      <c r="B57" s="42"/>
      <c r="C57" s="42"/>
      <c r="D57" s="42"/>
      <c r="E57" s="41"/>
      <c r="F57" s="42"/>
      <c r="G57" s="42"/>
      <c r="H57" s="65"/>
      <c r="I57" s="65"/>
      <c r="J57" s="65"/>
      <c r="K57" s="65"/>
      <c r="L57" s="65"/>
      <c r="M57" s="65"/>
      <c r="N57" s="65"/>
      <c r="O57" s="65"/>
      <c r="P57" s="65"/>
      <c r="Q57" s="65"/>
      <c r="R57" s="65"/>
      <c r="S57" s="65"/>
      <c r="T57" s="65"/>
    </row>
    <row r="58" spans="1:70" s="27" customFormat="1" ht="26.05" customHeight="1" x14ac:dyDescent="0.55000000000000004">
      <c r="A58" s="60"/>
      <c r="B58" s="111" t="str">
        <f>IF(A58&gt;0, IF(ISNUMBER(VLOOKUP(A58,Singles,1,FALSE)), VLOOKUP(A58,Singles,2,FALSE),"**Wrong boat class or Event Number**"),"")</f>
        <v/>
      </c>
      <c r="C58" s="109" t="str">
        <f>IF(A58&gt;0,VLOOKUP(A58,Singles,4,FALSE),"")</f>
        <v/>
      </c>
      <c r="D58" s="42"/>
      <c r="E58" s="60"/>
      <c r="F58" s="111" t="str">
        <f>IF(E58&gt;0, IF(ISNUMBER(VLOOKUP(E58,Singles,1,FALSE)), VLOOKUP(E58,Singles,2,FALSE),"**Wrong boat class or Event Number**"),"")</f>
        <v/>
      </c>
      <c r="G58" s="109" t="str">
        <f>IF(E58&gt;0,VLOOKUP(E58,Singles,4,FALSE),"")</f>
        <v/>
      </c>
      <c r="H58" s="36"/>
      <c r="I58" s="65"/>
      <c r="J58" s="65"/>
      <c r="K58" s="65"/>
      <c r="L58" s="65"/>
      <c r="M58" s="65"/>
      <c r="N58" s="65"/>
      <c r="O58" s="65"/>
      <c r="P58" s="65"/>
      <c r="Q58" s="65"/>
      <c r="R58" s="65"/>
      <c r="S58" s="65"/>
      <c r="T58" s="65"/>
      <c r="U58" s="65"/>
      <c r="V58" s="65"/>
      <c r="W58" s="65"/>
      <c r="X58" s="20"/>
      <c r="Y58" s="20"/>
      <c r="Z58" s="20"/>
      <c r="AA58" s="20"/>
      <c r="AB58" s="20"/>
      <c r="AC58" s="20"/>
      <c r="AD58" s="20"/>
      <c r="AE58" s="20"/>
      <c r="AF58" s="20"/>
      <c r="AG58" s="20"/>
      <c r="AH58" s="20"/>
      <c r="AI58" s="20"/>
      <c r="AJ58" s="20"/>
      <c r="AK58" s="20"/>
      <c r="AL58" s="20"/>
      <c r="AM58" s="20"/>
      <c r="AN58" s="20"/>
      <c r="AO58" s="20"/>
      <c r="AP58" s="20"/>
      <c r="AQ58" s="20"/>
      <c r="AR58" s="20"/>
      <c r="AS58" s="20"/>
      <c r="AT58" s="20"/>
      <c r="AU58" s="20"/>
      <c r="AV58" s="20"/>
      <c r="AW58" s="20"/>
    </row>
    <row r="59" spans="1:70" s="20" customFormat="1" x14ac:dyDescent="0.55000000000000004">
      <c r="A59" s="41" t="s">
        <v>31</v>
      </c>
      <c r="B59" s="2" t="str">
        <f>IF(A58&gt;0,'Front sheet'!$E$18,"")</f>
        <v/>
      </c>
      <c r="C59" s="42"/>
      <c r="D59" s="42"/>
      <c r="E59" s="41" t="s">
        <v>31</v>
      </c>
      <c r="F59" s="2" t="str">
        <f>IF(E58&gt;0,'Front sheet'!$E$18,"")</f>
        <v/>
      </c>
      <c r="G59" s="42"/>
      <c r="H59" s="65"/>
      <c r="I59" s="65"/>
      <c r="J59" s="65"/>
      <c r="K59" s="65"/>
      <c r="L59" s="65"/>
      <c r="M59" s="65"/>
      <c r="N59" s="65"/>
      <c r="O59" s="65"/>
      <c r="P59" s="65"/>
      <c r="Q59" s="65"/>
      <c r="R59" s="65"/>
      <c r="S59" s="65"/>
      <c r="T59" s="65"/>
    </row>
    <row r="60" spans="1:70" s="20" customFormat="1" x14ac:dyDescent="0.55000000000000004">
      <c r="A60" s="41" t="s">
        <v>91</v>
      </c>
      <c r="B60" s="28"/>
      <c r="C60" s="87" t="str">
        <f>IF(B60&gt;0, VLOOKUP(B60,Sorted_Array,5,FALSE),"")</f>
        <v/>
      </c>
      <c r="D60" s="42"/>
      <c r="E60" s="41" t="s">
        <v>91</v>
      </c>
      <c r="F60" s="28"/>
      <c r="G60" s="87" t="str">
        <f>IF(F60&gt;0, VLOOKUP(F60,Sorted_Array,5,FALSE),"")</f>
        <v/>
      </c>
      <c r="H60" s="65"/>
      <c r="I60" s="65"/>
      <c r="J60" s="65"/>
      <c r="K60" s="65"/>
      <c r="L60" s="65"/>
      <c r="M60" s="65"/>
      <c r="N60" s="65"/>
      <c r="O60" s="65"/>
      <c r="P60" s="65"/>
      <c r="Q60" s="65"/>
      <c r="R60" s="65"/>
      <c r="S60" s="65"/>
      <c r="T60" s="65"/>
    </row>
    <row r="61" spans="1:70" s="20" customFormat="1" x14ac:dyDescent="0.55000000000000004">
      <c r="A61" s="34" t="s">
        <v>35</v>
      </c>
      <c r="B61" s="127"/>
      <c r="C61" s="127"/>
      <c r="D61" s="35"/>
      <c r="E61" s="34" t="s">
        <v>35</v>
      </c>
      <c r="F61" s="127"/>
      <c r="G61" s="127"/>
      <c r="H61" s="65"/>
      <c r="I61" s="65"/>
      <c r="J61" s="65"/>
      <c r="K61" s="65"/>
      <c r="L61" s="65"/>
      <c r="M61" s="65"/>
      <c r="N61" s="65"/>
      <c r="O61" s="65"/>
      <c r="P61" s="65"/>
      <c r="Q61" s="65"/>
      <c r="R61" s="65"/>
      <c r="S61" s="65"/>
      <c r="T61" s="65"/>
    </row>
    <row r="62" spans="1:70" s="20" customFormat="1" x14ac:dyDescent="0.55000000000000004">
      <c r="A62" s="41"/>
      <c r="B62" s="42"/>
      <c r="C62" s="42"/>
      <c r="D62" s="42"/>
      <c r="E62" s="41"/>
      <c r="F62" s="42"/>
      <c r="G62" s="42"/>
      <c r="H62" s="65"/>
      <c r="I62" s="65"/>
      <c r="J62" s="65"/>
      <c r="K62" s="65"/>
      <c r="L62" s="65"/>
      <c r="M62" s="65"/>
      <c r="N62" s="65"/>
      <c r="O62" s="65"/>
      <c r="P62" s="65"/>
      <c r="Q62" s="65"/>
      <c r="R62" s="65"/>
      <c r="S62" s="65"/>
      <c r="T62" s="65"/>
    </row>
    <row r="63" spans="1:70" s="65" customFormat="1" x14ac:dyDescent="0.55000000000000004">
      <c r="A63" s="41"/>
      <c r="B63" s="42"/>
      <c r="C63" s="42"/>
      <c r="D63" s="42"/>
      <c r="E63" s="41"/>
      <c r="F63" s="42"/>
      <c r="G63" s="42"/>
    </row>
    <row r="64" spans="1:70" s="27" customFormat="1" ht="26.05" customHeight="1" x14ac:dyDescent="0.55000000000000004">
      <c r="A64" s="60"/>
      <c r="B64" s="111" t="str">
        <f>IF(A64&gt;0, IF(ISNUMBER(VLOOKUP(A64,Singles,1,FALSE)), VLOOKUP(A64,Singles,2,FALSE),"**Wrong boat class or Event Number**"),"")</f>
        <v/>
      </c>
      <c r="C64" s="109" t="str">
        <f>IF(A64&gt;0,VLOOKUP(A64,Singles,4,FALSE),"")</f>
        <v/>
      </c>
      <c r="D64" s="42"/>
      <c r="E64" s="60"/>
      <c r="F64" s="111" t="str">
        <f>IF(E64&gt;0, IF(ISNUMBER(VLOOKUP(E64,Singles,1,FALSE)), VLOOKUP(E64,Singles,2,FALSE),"**Wrong boat class or Event Number**"),"")</f>
        <v/>
      </c>
      <c r="G64" s="109" t="str">
        <f>IF(E64&gt;0,VLOOKUP(E64,Singles,4,FALSE),"")</f>
        <v/>
      </c>
      <c r="H64" s="36"/>
      <c r="I64" s="65"/>
      <c r="J64" s="65"/>
      <c r="K64" s="65"/>
      <c r="L64" s="65"/>
      <c r="M64" s="65"/>
      <c r="N64" s="65"/>
      <c r="O64" s="65"/>
      <c r="P64" s="65"/>
      <c r="Q64" s="65"/>
      <c r="R64" s="65"/>
      <c r="S64" s="65"/>
      <c r="T64" s="65"/>
      <c r="U64" s="65"/>
      <c r="V64" s="65"/>
      <c r="W64" s="65"/>
      <c r="X64" s="20"/>
      <c r="Y64" s="20"/>
      <c r="Z64" s="20"/>
      <c r="AA64" s="20"/>
      <c r="AB64" s="20"/>
      <c r="AC64" s="20"/>
      <c r="AD64" s="20"/>
      <c r="AE64" s="20"/>
      <c r="AF64" s="20"/>
      <c r="AG64" s="20"/>
      <c r="AH64" s="20"/>
      <c r="AI64" s="20"/>
      <c r="AJ64" s="20"/>
      <c r="AK64" s="20"/>
      <c r="AL64" s="20"/>
      <c r="AM64" s="20"/>
      <c r="AN64" s="20"/>
      <c r="AO64" s="20"/>
      <c r="AP64" s="20"/>
      <c r="AQ64" s="20"/>
      <c r="AR64" s="20"/>
      <c r="AS64" s="20"/>
      <c r="AT64" s="20"/>
      <c r="AU64" s="20"/>
      <c r="AV64" s="20"/>
      <c r="AW64" s="20"/>
    </row>
    <row r="65" spans="1:49" s="20" customFormat="1" x14ac:dyDescent="0.55000000000000004">
      <c r="A65" s="41" t="s">
        <v>31</v>
      </c>
      <c r="B65" s="2" t="str">
        <f>IF(A64&gt;0,'Front sheet'!$E$18,"")</f>
        <v/>
      </c>
      <c r="C65" s="42"/>
      <c r="D65" s="42"/>
      <c r="E65" s="41" t="s">
        <v>31</v>
      </c>
      <c r="F65" s="2" t="str">
        <f>IF(E64&gt;0,'Front sheet'!$E$18,"")</f>
        <v/>
      </c>
      <c r="G65" s="42"/>
      <c r="H65" s="65"/>
      <c r="I65" s="65"/>
      <c r="J65" s="65"/>
      <c r="K65" s="65"/>
      <c r="L65" s="65"/>
      <c r="M65" s="65"/>
      <c r="N65" s="65"/>
      <c r="O65" s="65"/>
      <c r="P65" s="65"/>
      <c r="Q65" s="65"/>
      <c r="R65" s="65"/>
      <c r="S65" s="65"/>
      <c r="T65" s="65"/>
    </row>
    <row r="66" spans="1:49" s="20" customFormat="1" x14ac:dyDescent="0.55000000000000004">
      <c r="A66" s="41" t="s">
        <v>91</v>
      </c>
      <c r="B66" s="28"/>
      <c r="C66" s="87" t="str">
        <f>IF(B66&gt;0, VLOOKUP(B66,Sorted_Array,5,FALSE),"")</f>
        <v/>
      </c>
      <c r="D66" s="42"/>
      <c r="E66" s="41" t="s">
        <v>91</v>
      </c>
      <c r="F66" s="28"/>
      <c r="G66" s="87" t="str">
        <f>IF(F66&gt;0, VLOOKUP(F66,Sorted_Array,5,FALSE),"")</f>
        <v/>
      </c>
      <c r="H66" s="65"/>
      <c r="I66" s="65"/>
      <c r="J66" s="65"/>
      <c r="K66" s="65"/>
      <c r="L66" s="65"/>
      <c r="M66" s="65"/>
      <c r="N66" s="65"/>
      <c r="O66" s="65"/>
      <c r="P66" s="65"/>
      <c r="Q66" s="65"/>
      <c r="R66" s="65"/>
      <c r="S66" s="65"/>
      <c r="T66" s="65"/>
    </row>
    <row r="67" spans="1:49" s="20" customFormat="1" x14ac:dyDescent="0.55000000000000004">
      <c r="A67" s="34" t="s">
        <v>35</v>
      </c>
      <c r="B67" s="127"/>
      <c r="C67" s="127"/>
      <c r="D67" s="35"/>
      <c r="E67" s="34" t="s">
        <v>35</v>
      </c>
      <c r="F67" s="127"/>
      <c r="G67" s="127"/>
      <c r="H67" s="65"/>
      <c r="I67" s="65"/>
      <c r="J67" s="65"/>
      <c r="K67" s="65"/>
      <c r="L67" s="65"/>
      <c r="M67" s="65"/>
      <c r="N67" s="65"/>
      <c r="O67" s="65"/>
      <c r="P67" s="65"/>
      <c r="Q67" s="65"/>
      <c r="R67" s="65"/>
      <c r="S67" s="65"/>
      <c r="T67" s="65"/>
    </row>
    <row r="68" spans="1:49" s="20" customFormat="1" x14ac:dyDescent="0.55000000000000004">
      <c r="A68" s="41"/>
      <c r="B68" s="42"/>
      <c r="C68" s="42"/>
      <c r="D68" s="42"/>
      <c r="E68" s="41"/>
      <c r="F68" s="42"/>
      <c r="G68" s="42"/>
      <c r="H68" s="65"/>
      <c r="I68" s="65"/>
      <c r="J68" s="65"/>
      <c r="K68" s="65"/>
      <c r="L68" s="65"/>
      <c r="M68" s="65"/>
      <c r="N68" s="65"/>
      <c r="O68" s="65"/>
      <c r="P68" s="65"/>
      <c r="Q68" s="65"/>
      <c r="R68" s="65"/>
      <c r="S68" s="65"/>
      <c r="T68" s="65"/>
    </row>
    <row r="69" spans="1:49" s="65" customFormat="1" x14ac:dyDescent="0.55000000000000004">
      <c r="A69" s="41"/>
      <c r="B69" s="42"/>
      <c r="C69" s="42"/>
      <c r="D69" s="42"/>
      <c r="E69" s="41"/>
      <c r="F69" s="42"/>
      <c r="G69" s="42"/>
    </row>
    <row r="70" spans="1:49" s="27" customFormat="1" ht="26.05" customHeight="1" x14ac:dyDescent="0.55000000000000004">
      <c r="A70" s="60"/>
      <c r="B70" s="111" t="str">
        <f>IF(A70&gt;0, IF(ISNUMBER(VLOOKUP(A70,Singles,1,FALSE)), VLOOKUP(A70,Singles,2,FALSE),"**Wrong boat class or Event Number**"),"")</f>
        <v/>
      </c>
      <c r="C70" s="109" t="str">
        <f>IF(A70&gt;0,VLOOKUP(A70,Singles,4,FALSE),"")</f>
        <v/>
      </c>
      <c r="D70" s="42"/>
      <c r="E70" s="60"/>
      <c r="F70" s="111" t="str">
        <f>IF(E70&gt;0, IF(ISNUMBER(VLOOKUP(E70,Singles,1,FALSE)), VLOOKUP(E70,Singles,2,FALSE),"**Wrong boat class or Event Number**"),"")</f>
        <v/>
      </c>
      <c r="G70" s="109" t="str">
        <f>IF(E70&gt;0,VLOOKUP(E70,Singles,4,FALSE),"")</f>
        <v/>
      </c>
      <c r="H70" s="36"/>
      <c r="I70" s="65"/>
      <c r="J70" s="65"/>
      <c r="K70" s="65"/>
      <c r="L70" s="65"/>
      <c r="M70" s="65"/>
      <c r="N70" s="65"/>
      <c r="O70" s="65"/>
      <c r="P70" s="65"/>
      <c r="Q70" s="65"/>
      <c r="R70" s="65"/>
      <c r="S70" s="65"/>
      <c r="T70" s="65"/>
      <c r="U70" s="65"/>
      <c r="V70" s="65"/>
      <c r="W70" s="65"/>
      <c r="X70" s="20"/>
      <c r="Y70" s="20"/>
      <c r="Z70" s="20"/>
      <c r="AA70" s="20"/>
      <c r="AB70" s="20"/>
      <c r="AC70" s="20"/>
      <c r="AD70" s="20"/>
      <c r="AE70" s="20"/>
      <c r="AF70" s="20"/>
      <c r="AG70" s="20"/>
      <c r="AH70" s="20"/>
      <c r="AI70" s="20"/>
      <c r="AJ70" s="20"/>
      <c r="AK70" s="20"/>
      <c r="AL70" s="20"/>
      <c r="AM70" s="20"/>
      <c r="AN70" s="20"/>
      <c r="AO70" s="20"/>
      <c r="AP70" s="20"/>
      <c r="AQ70" s="20"/>
      <c r="AR70" s="20"/>
      <c r="AS70" s="20"/>
      <c r="AT70" s="20"/>
      <c r="AU70" s="20"/>
      <c r="AV70" s="20"/>
      <c r="AW70" s="20"/>
    </row>
    <row r="71" spans="1:49" s="20" customFormat="1" x14ac:dyDescent="0.55000000000000004">
      <c r="A71" s="41" t="s">
        <v>31</v>
      </c>
      <c r="B71" s="2" t="str">
        <f>IF(A70&gt;0,'Front sheet'!$E$18,"")</f>
        <v/>
      </c>
      <c r="C71" s="42"/>
      <c r="D71" s="42"/>
      <c r="E71" s="41" t="s">
        <v>31</v>
      </c>
      <c r="F71" s="2" t="str">
        <f>IF(E70&gt;0,'Front sheet'!$E$18,"")</f>
        <v/>
      </c>
      <c r="G71" s="42"/>
      <c r="H71" s="65"/>
      <c r="I71" s="65"/>
      <c r="J71" s="65"/>
      <c r="K71" s="65"/>
      <c r="L71" s="65"/>
      <c r="M71" s="65"/>
      <c r="N71" s="65"/>
      <c r="O71" s="65"/>
      <c r="P71" s="65"/>
      <c r="Q71" s="65"/>
      <c r="R71" s="65"/>
      <c r="S71" s="65"/>
      <c r="T71" s="65"/>
    </row>
    <row r="72" spans="1:49" s="20" customFormat="1" x14ac:dyDescent="0.55000000000000004">
      <c r="A72" s="41" t="s">
        <v>91</v>
      </c>
      <c r="B72" s="28"/>
      <c r="C72" s="87" t="str">
        <f>IF(B72&gt;0, VLOOKUP(B72,Sorted_Array,5,FALSE),"")</f>
        <v/>
      </c>
      <c r="D72" s="42"/>
      <c r="E72" s="41" t="s">
        <v>91</v>
      </c>
      <c r="F72" s="28"/>
      <c r="G72" s="87" t="str">
        <f>IF(F72&gt;0, VLOOKUP(F72,Sorted_Array,5,FALSE),"")</f>
        <v/>
      </c>
      <c r="H72" s="65"/>
      <c r="I72" s="65"/>
      <c r="J72" s="65"/>
      <c r="K72" s="65"/>
      <c r="L72" s="65"/>
      <c r="M72" s="65"/>
      <c r="N72" s="65"/>
      <c r="O72" s="65"/>
      <c r="P72" s="65"/>
      <c r="Q72" s="65"/>
      <c r="R72" s="65"/>
      <c r="S72" s="65"/>
      <c r="T72" s="65"/>
    </row>
    <row r="73" spans="1:49" s="20" customFormat="1" x14ac:dyDescent="0.55000000000000004">
      <c r="A73" s="34" t="s">
        <v>35</v>
      </c>
      <c r="B73" s="127"/>
      <c r="C73" s="127"/>
      <c r="D73" s="35"/>
      <c r="E73" s="34" t="s">
        <v>35</v>
      </c>
      <c r="F73" s="127"/>
      <c r="G73" s="127"/>
      <c r="H73" s="65"/>
      <c r="I73" s="65"/>
      <c r="J73" s="65"/>
      <c r="K73" s="65"/>
      <c r="L73" s="65"/>
      <c r="M73" s="65"/>
      <c r="N73" s="65"/>
      <c r="O73" s="65"/>
      <c r="P73" s="65"/>
      <c r="Q73" s="65"/>
      <c r="R73" s="65"/>
      <c r="S73" s="65"/>
      <c r="T73" s="65"/>
    </row>
    <row r="74" spans="1:49" s="20" customFormat="1" x14ac:dyDescent="0.55000000000000004">
      <c r="A74" s="41"/>
      <c r="B74" s="42"/>
      <c r="C74" s="42"/>
      <c r="D74" s="42"/>
      <c r="E74" s="41"/>
      <c r="F74" s="42"/>
      <c r="G74" s="42"/>
      <c r="H74" s="65"/>
      <c r="I74" s="65"/>
      <c r="J74" s="65"/>
      <c r="K74" s="65"/>
      <c r="L74" s="65"/>
      <c r="M74" s="65"/>
      <c r="N74" s="65"/>
      <c r="O74" s="65"/>
      <c r="P74" s="65"/>
      <c r="Q74" s="65"/>
      <c r="R74" s="65"/>
      <c r="S74" s="65"/>
      <c r="T74" s="65"/>
    </row>
    <row r="75" spans="1:49" s="65" customFormat="1" x14ac:dyDescent="0.55000000000000004">
      <c r="A75" s="41"/>
      <c r="B75" s="42"/>
      <c r="C75" s="42"/>
      <c r="D75" s="42"/>
      <c r="E75" s="41"/>
      <c r="F75" s="42"/>
      <c r="G75" s="42"/>
    </row>
    <row r="76" spans="1:49" s="27" customFormat="1" ht="26.05" customHeight="1" x14ac:dyDescent="0.55000000000000004">
      <c r="A76" s="60"/>
      <c r="B76" s="111" t="str">
        <f>IF(A76&gt;0, IF(ISNUMBER(VLOOKUP(A76,Singles,1,FALSE)), VLOOKUP(A76,Singles,2,FALSE),"**Wrong boat class or Event Number**"),"")</f>
        <v/>
      </c>
      <c r="C76" s="109" t="str">
        <f>IF(A76&gt;0,VLOOKUP(A76,Singles,4,FALSE),"")</f>
        <v/>
      </c>
      <c r="D76" s="42"/>
      <c r="E76" s="60"/>
      <c r="F76" s="111" t="str">
        <f>IF(E76&gt;0, IF(ISNUMBER(VLOOKUP(E76,Singles,1,FALSE)), VLOOKUP(E76,Singles,2,FALSE),"**Wrong boat class or Event Number**"),"")</f>
        <v/>
      </c>
      <c r="G76" s="109" t="str">
        <f>IF(E76&gt;0,VLOOKUP(E76,Singles,4,FALSE),"")</f>
        <v/>
      </c>
      <c r="H76" s="36"/>
      <c r="I76" s="65"/>
      <c r="J76" s="65"/>
      <c r="K76" s="65"/>
      <c r="L76" s="65"/>
      <c r="M76" s="65"/>
      <c r="N76" s="65"/>
      <c r="O76" s="65"/>
      <c r="P76" s="65"/>
      <c r="Q76" s="65"/>
      <c r="R76" s="65"/>
      <c r="S76" s="65"/>
      <c r="T76" s="65"/>
      <c r="U76" s="65"/>
      <c r="V76" s="65"/>
      <c r="W76" s="65"/>
      <c r="X76" s="20"/>
      <c r="Y76" s="20"/>
      <c r="Z76" s="20"/>
      <c r="AA76" s="20"/>
      <c r="AB76" s="20"/>
      <c r="AC76" s="20"/>
      <c r="AD76" s="20"/>
      <c r="AE76" s="20"/>
      <c r="AF76" s="20"/>
      <c r="AG76" s="20"/>
      <c r="AH76" s="20"/>
      <c r="AI76" s="20"/>
      <c r="AJ76" s="20"/>
      <c r="AK76" s="20"/>
      <c r="AL76" s="20"/>
      <c r="AM76" s="20"/>
      <c r="AN76" s="20"/>
      <c r="AO76" s="20"/>
      <c r="AP76" s="20"/>
      <c r="AQ76" s="20"/>
      <c r="AR76" s="20"/>
      <c r="AS76" s="20"/>
      <c r="AT76" s="20"/>
      <c r="AU76" s="20"/>
      <c r="AV76" s="20"/>
      <c r="AW76" s="20"/>
    </row>
    <row r="77" spans="1:49" s="20" customFormat="1" x14ac:dyDescent="0.55000000000000004">
      <c r="A77" s="41" t="s">
        <v>31</v>
      </c>
      <c r="B77" s="2" t="str">
        <f>IF(A76&gt;0,'Front sheet'!$E$18,"")</f>
        <v/>
      </c>
      <c r="C77" s="42"/>
      <c r="D77" s="42"/>
      <c r="E77" s="41" t="s">
        <v>31</v>
      </c>
      <c r="F77" s="2" t="str">
        <f>IF(E76&gt;0,'Front sheet'!$E$18,"")</f>
        <v/>
      </c>
      <c r="G77" s="42"/>
      <c r="H77" s="65"/>
      <c r="I77" s="65"/>
      <c r="J77" s="65"/>
      <c r="K77" s="65"/>
      <c r="L77" s="65"/>
      <c r="M77" s="65"/>
      <c r="N77" s="65"/>
      <c r="O77" s="65"/>
      <c r="P77" s="65"/>
      <c r="Q77" s="65"/>
      <c r="R77" s="65"/>
      <c r="S77" s="65"/>
      <c r="T77" s="65"/>
    </row>
    <row r="78" spans="1:49" s="20" customFormat="1" x14ac:dyDescent="0.55000000000000004">
      <c r="A78" s="41" t="s">
        <v>91</v>
      </c>
      <c r="B78" s="28"/>
      <c r="C78" s="87" t="str">
        <f>IF(B78&gt;0, VLOOKUP(B78,Sorted_Array,5,FALSE),"")</f>
        <v/>
      </c>
      <c r="D78" s="42"/>
      <c r="E78" s="41" t="s">
        <v>91</v>
      </c>
      <c r="F78" s="28"/>
      <c r="G78" s="87" t="str">
        <f>IF(F78&gt;0, VLOOKUP(F78,Sorted_Array,5,FALSE),"")</f>
        <v/>
      </c>
      <c r="H78" s="65"/>
      <c r="I78" s="65"/>
      <c r="J78" s="65"/>
      <c r="K78" s="65"/>
      <c r="L78" s="65"/>
      <c r="M78" s="65"/>
      <c r="N78" s="65"/>
      <c r="O78" s="65"/>
      <c r="P78" s="65"/>
      <c r="Q78" s="65"/>
      <c r="R78" s="65"/>
      <c r="S78" s="65"/>
      <c r="T78" s="65"/>
    </row>
    <row r="79" spans="1:49" s="20" customFormat="1" x14ac:dyDescent="0.55000000000000004">
      <c r="A79" s="34" t="s">
        <v>35</v>
      </c>
      <c r="B79" s="127"/>
      <c r="C79" s="127"/>
      <c r="D79" s="35"/>
      <c r="E79" s="34" t="s">
        <v>35</v>
      </c>
      <c r="F79" s="127"/>
      <c r="G79" s="127"/>
      <c r="H79" s="65"/>
      <c r="I79" s="65"/>
      <c r="J79" s="65"/>
      <c r="K79" s="65"/>
      <c r="L79" s="65"/>
      <c r="M79" s="65"/>
      <c r="N79" s="65"/>
      <c r="O79" s="65"/>
      <c r="P79" s="65"/>
      <c r="Q79" s="65"/>
      <c r="R79" s="65"/>
      <c r="S79" s="65"/>
      <c r="T79" s="65"/>
    </row>
    <row r="80" spans="1:49" s="20" customFormat="1" x14ac:dyDescent="0.55000000000000004">
      <c r="A80" s="41"/>
      <c r="B80" s="42"/>
      <c r="C80" s="42"/>
      <c r="D80" s="42"/>
      <c r="E80" s="41"/>
      <c r="F80" s="42"/>
      <c r="G80" s="42"/>
      <c r="H80" s="65"/>
      <c r="I80" s="65"/>
      <c r="J80" s="65"/>
      <c r="K80" s="65"/>
      <c r="L80" s="65"/>
      <c r="M80" s="65"/>
      <c r="N80" s="65"/>
      <c r="O80" s="65"/>
      <c r="P80" s="65"/>
      <c r="Q80" s="65"/>
      <c r="R80" s="65"/>
      <c r="S80" s="65"/>
      <c r="T80" s="65"/>
    </row>
    <row r="81" spans="1:7" s="65" customFormat="1" x14ac:dyDescent="0.55000000000000004">
      <c r="A81" s="41"/>
      <c r="B81" s="42"/>
      <c r="C81" s="42"/>
      <c r="D81" s="42"/>
      <c r="E81" s="41"/>
      <c r="F81" s="42"/>
      <c r="G81" s="42"/>
    </row>
    <row r="82" spans="1:7" s="65" customFormat="1" x14ac:dyDescent="0.55000000000000004">
      <c r="A82" s="79"/>
      <c r="E82" s="79"/>
    </row>
    <row r="83" spans="1:7" s="65" customFormat="1" x14ac:dyDescent="0.55000000000000004">
      <c r="A83" s="79"/>
      <c r="E83" s="79"/>
    </row>
    <row r="84" spans="1:7" s="65" customFormat="1" x14ac:dyDescent="0.55000000000000004">
      <c r="A84" s="79"/>
      <c r="E84" s="79"/>
    </row>
    <row r="85" spans="1:7" s="65" customFormat="1" x14ac:dyDescent="0.55000000000000004">
      <c r="A85" s="79"/>
      <c r="E85" s="79"/>
    </row>
    <row r="86" spans="1:7" s="65" customFormat="1" x14ac:dyDescent="0.55000000000000004">
      <c r="A86" s="79"/>
      <c r="E86" s="79"/>
    </row>
    <row r="87" spans="1:7" s="65" customFormat="1" x14ac:dyDescent="0.55000000000000004">
      <c r="A87" s="79"/>
      <c r="E87" s="79"/>
    </row>
    <row r="88" spans="1:7" s="65" customFormat="1" x14ac:dyDescent="0.55000000000000004">
      <c r="A88" s="79"/>
      <c r="E88" s="79"/>
    </row>
    <row r="89" spans="1:7" s="65" customFormat="1" x14ac:dyDescent="0.55000000000000004">
      <c r="A89" s="79"/>
      <c r="E89" s="79"/>
    </row>
    <row r="90" spans="1:7" s="65" customFormat="1" x14ac:dyDescent="0.55000000000000004">
      <c r="A90" s="79"/>
      <c r="E90" s="79"/>
    </row>
    <row r="91" spans="1:7" s="65" customFormat="1" x14ac:dyDescent="0.55000000000000004">
      <c r="A91" s="79"/>
      <c r="E91" s="79"/>
    </row>
    <row r="92" spans="1:7" s="65" customFormat="1" x14ac:dyDescent="0.55000000000000004">
      <c r="A92" s="79"/>
      <c r="E92" s="79"/>
    </row>
    <row r="93" spans="1:7" s="65" customFormat="1" x14ac:dyDescent="0.55000000000000004">
      <c r="A93" s="79"/>
      <c r="E93" s="79"/>
    </row>
    <row r="94" spans="1:7" s="65" customFormat="1" x14ac:dyDescent="0.55000000000000004">
      <c r="A94" s="79"/>
      <c r="E94" s="79"/>
    </row>
    <row r="95" spans="1:7" s="65" customFormat="1" x14ac:dyDescent="0.55000000000000004">
      <c r="A95" s="79"/>
      <c r="E95" s="79"/>
    </row>
    <row r="96" spans="1:7" s="65" customFormat="1" x14ac:dyDescent="0.55000000000000004">
      <c r="A96" s="79"/>
      <c r="E96" s="79"/>
    </row>
    <row r="97" spans="1:5" s="65" customFormat="1" x14ac:dyDescent="0.55000000000000004">
      <c r="A97" s="79"/>
      <c r="E97" s="79"/>
    </row>
    <row r="98" spans="1:5" s="65" customFormat="1" x14ac:dyDescent="0.55000000000000004">
      <c r="A98" s="79"/>
      <c r="E98" s="79"/>
    </row>
    <row r="99" spans="1:5" s="65" customFormat="1" x14ac:dyDescent="0.55000000000000004">
      <c r="A99" s="79"/>
      <c r="E99" s="79"/>
    </row>
    <row r="100" spans="1:5" s="65" customFormat="1" x14ac:dyDescent="0.55000000000000004">
      <c r="A100" s="79"/>
      <c r="E100" s="79"/>
    </row>
    <row r="101" spans="1:5" s="65" customFormat="1" x14ac:dyDescent="0.55000000000000004">
      <c r="A101" s="79"/>
      <c r="E101" s="79"/>
    </row>
    <row r="102" spans="1:5" s="65" customFormat="1" x14ac:dyDescent="0.55000000000000004">
      <c r="A102" s="79"/>
      <c r="E102" s="79"/>
    </row>
    <row r="103" spans="1:5" s="65" customFormat="1" x14ac:dyDescent="0.55000000000000004">
      <c r="A103" s="79"/>
      <c r="E103" s="79"/>
    </row>
    <row r="104" spans="1:5" s="65" customFormat="1" x14ac:dyDescent="0.55000000000000004">
      <c r="A104" s="79"/>
      <c r="E104" s="79"/>
    </row>
    <row r="105" spans="1:5" s="65" customFormat="1" x14ac:dyDescent="0.55000000000000004">
      <c r="A105" s="79"/>
      <c r="E105" s="79"/>
    </row>
    <row r="106" spans="1:5" s="65" customFormat="1" x14ac:dyDescent="0.55000000000000004">
      <c r="A106" s="79"/>
      <c r="E106" s="79"/>
    </row>
    <row r="107" spans="1:5" s="65" customFormat="1" x14ac:dyDescent="0.55000000000000004">
      <c r="A107" s="79"/>
      <c r="E107" s="79"/>
    </row>
    <row r="108" spans="1:5" s="65" customFormat="1" x14ac:dyDescent="0.55000000000000004">
      <c r="A108" s="79"/>
      <c r="E108" s="79"/>
    </row>
    <row r="109" spans="1:5" s="65" customFormat="1" x14ac:dyDescent="0.55000000000000004">
      <c r="A109" s="79"/>
      <c r="E109" s="79"/>
    </row>
    <row r="110" spans="1:5" s="65" customFormat="1" x14ac:dyDescent="0.55000000000000004">
      <c r="A110" s="79"/>
      <c r="E110" s="79"/>
    </row>
    <row r="111" spans="1:5" s="65" customFormat="1" x14ac:dyDescent="0.55000000000000004">
      <c r="A111" s="79"/>
      <c r="E111" s="79"/>
    </row>
    <row r="112" spans="1:5" s="65" customFormat="1" x14ac:dyDescent="0.55000000000000004">
      <c r="A112" s="79"/>
      <c r="E112" s="79"/>
    </row>
    <row r="113" spans="1:5" s="65" customFormat="1" x14ac:dyDescent="0.55000000000000004">
      <c r="A113" s="79"/>
      <c r="E113" s="79"/>
    </row>
    <row r="114" spans="1:5" s="65" customFormat="1" x14ac:dyDescent="0.55000000000000004">
      <c r="A114" s="79"/>
      <c r="E114" s="79"/>
    </row>
    <row r="115" spans="1:5" s="65" customFormat="1" x14ac:dyDescent="0.55000000000000004">
      <c r="A115" s="79"/>
      <c r="E115" s="79"/>
    </row>
    <row r="116" spans="1:5" s="65" customFormat="1" x14ac:dyDescent="0.55000000000000004">
      <c r="A116" s="79"/>
      <c r="E116" s="79"/>
    </row>
    <row r="117" spans="1:5" s="65" customFormat="1" x14ac:dyDescent="0.55000000000000004">
      <c r="A117" s="79"/>
      <c r="E117" s="79"/>
    </row>
    <row r="118" spans="1:5" s="65" customFormat="1" x14ac:dyDescent="0.55000000000000004">
      <c r="A118" s="79"/>
      <c r="E118" s="79"/>
    </row>
    <row r="119" spans="1:5" s="65" customFormat="1" x14ac:dyDescent="0.55000000000000004">
      <c r="A119" s="79"/>
      <c r="E119" s="79"/>
    </row>
    <row r="120" spans="1:5" s="65" customFormat="1" x14ac:dyDescent="0.55000000000000004">
      <c r="A120" s="79"/>
      <c r="E120" s="79"/>
    </row>
    <row r="121" spans="1:5" s="65" customFormat="1" x14ac:dyDescent="0.55000000000000004">
      <c r="A121" s="79"/>
      <c r="E121" s="79"/>
    </row>
    <row r="122" spans="1:5" s="65" customFormat="1" x14ac:dyDescent="0.55000000000000004">
      <c r="A122" s="79"/>
      <c r="E122" s="79"/>
    </row>
    <row r="123" spans="1:5" s="65" customFormat="1" x14ac:dyDescent="0.55000000000000004">
      <c r="A123" s="79"/>
      <c r="E123" s="79"/>
    </row>
    <row r="124" spans="1:5" s="65" customFormat="1" x14ac:dyDescent="0.55000000000000004">
      <c r="A124" s="79"/>
      <c r="E124" s="79"/>
    </row>
    <row r="125" spans="1:5" s="65" customFormat="1" x14ac:dyDescent="0.55000000000000004">
      <c r="A125" s="79"/>
      <c r="E125" s="79"/>
    </row>
    <row r="126" spans="1:5" s="65" customFormat="1" x14ac:dyDescent="0.55000000000000004">
      <c r="A126" s="79"/>
      <c r="E126" s="79"/>
    </row>
    <row r="127" spans="1:5" s="65" customFormat="1" x14ac:dyDescent="0.55000000000000004">
      <c r="A127" s="79"/>
      <c r="E127" s="79"/>
    </row>
    <row r="128" spans="1:5" s="65" customFormat="1" x14ac:dyDescent="0.55000000000000004">
      <c r="A128" s="79"/>
      <c r="E128" s="79"/>
    </row>
    <row r="129" spans="1:5" s="65" customFormat="1" x14ac:dyDescent="0.55000000000000004">
      <c r="A129" s="79"/>
      <c r="E129" s="79"/>
    </row>
    <row r="130" spans="1:5" s="65" customFormat="1" x14ac:dyDescent="0.55000000000000004">
      <c r="A130" s="79"/>
      <c r="E130" s="79"/>
    </row>
    <row r="131" spans="1:5" s="65" customFormat="1" x14ac:dyDescent="0.55000000000000004">
      <c r="A131" s="79"/>
      <c r="E131" s="79"/>
    </row>
    <row r="132" spans="1:5" s="65" customFormat="1" x14ac:dyDescent="0.55000000000000004">
      <c r="A132" s="79"/>
      <c r="E132" s="79"/>
    </row>
    <row r="133" spans="1:5" s="65" customFormat="1" x14ac:dyDescent="0.55000000000000004">
      <c r="A133" s="79"/>
      <c r="E133" s="79"/>
    </row>
    <row r="134" spans="1:5" s="65" customFormat="1" x14ac:dyDescent="0.55000000000000004">
      <c r="A134" s="79"/>
      <c r="E134" s="79"/>
    </row>
    <row r="135" spans="1:5" s="65" customFormat="1" x14ac:dyDescent="0.55000000000000004">
      <c r="A135" s="79"/>
      <c r="E135" s="79"/>
    </row>
    <row r="136" spans="1:5" s="65" customFormat="1" x14ac:dyDescent="0.55000000000000004">
      <c r="A136" s="79"/>
      <c r="E136" s="79"/>
    </row>
    <row r="137" spans="1:5" s="65" customFormat="1" x14ac:dyDescent="0.55000000000000004">
      <c r="A137" s="79"/>
      <c r="E137" s="79"/>
    </row>
    <row r="138" spans="1:5" s="65" customFormat="1" x14ac:dyDescent="0.55000000000000004">
      <c r="A138" s="79"/>
      <c r="E138" s="79"/>
    </row>
    <row r="139" spans="1:5" s="65" customFormat="1" x14ac:dyDescent="0.55000000000000004">
      <c r="A139" s="79"/>
      <c r="E139" s="79"/>
    </row>
    <row r="140" spans="1:5" s="65" customFormat="1" x14ac:dyDescent="0.55000000000000004">
      <c r="A140" s="79"/>
      <c r="E140" s="79"/>
    </row>
    <row r="141" spans="1:5" s="65" customFormat="1" x14ac:dyDescent="0.55000000000000004">
      <c r="A141" s="79"/>
      <c r="E141" s="79"/>
    </row>
    <row r="142" spans="1:5" s="65" customFormat="1" x14ac:dyDescent="0.55000000000000004">
      <c r="A142" s="79"/>
      <c r="E142" s="79"/>
    </row>
    <row r="143" spans="1:5" s="65" customFormat="1" x14ac:dyDescent="0.55000000000000004">
      <c r="A143" s="79"/>
      <c r="E143" s="79"/>
    </row>
    <row r="144" spans="1:5" s="65" customFormat="1" x14ac:dyDescent="0.55000000000000004">
      <c r="A144" s="79"/>
      <c r="E144" s="79"/>
    </row>
    <row r="145" spans="1:5" s="65" customFormat="1" x14ac:dyDescent="0.55000000000000004">
      <c r="A145" s="79"/>
      <c r="E145" s="79"/>
    </row>
    <row r="146" spans="1:5" s="65" customFormat="1" x14ac:dyDescent="0.55000000000000004">
      <c r="A146" s="79"/>
      <c r="E146" s="79"/>
    </row>
    <row r="147" spans="1:5" s="65" customFormat="1" x14ac:dyDescent="0.55000000000000004">
      <c r="A147" s="79"/>
      <c r="E147" s="79"/>
    </row>
    <row r="148" spans="1:5" s="65" customFormat="1" x14ac:dyDescent="0.55000000000000004">
      <c r="A148" s="79"/>
      <c r="E148" s="79"/>
    </row>
    <row r="149" spans="1:5" s="65" customFormat="1" x14ac:dyDescent="0.55000000000000004">
      <c r="A149" s="79"/>
      <c r="E149" s="79"/>
    </row>
    <row r="150" spans="1:5" s="65" customFormat="1" x14ac:dyDescent="0.55000000000000004">
      <c r="A150" s="79"/>
      <c r="E150" s="79"/>
    </row>
    <row r="151" spans="1:5" s="65" customFormat="1" x14ac:dyDescent="0.55000000000000004">
      <c r="A151" s="79"/>
      <c r="E151" s="79"/>
    </row>
    <row r="152" spans="1:5" s="65" customFormat="1" x14ac:dyDescent="0.55000000000000004">
      <c r="A152" s="79"/>
      <c r="E152" s="79"/>
    </row>
    <row r="153" spans="1:5" s="65" customFormat="1" x14ac:dyDescent="0.55000000000000004">
      <c r="A153" s="79"/>
      <c r="E153" s="79"/>
    </row>
    <row r="154" spans="1:5" s="65" customFormat="1" x14ac:dyDescent="0.55000000000000004">
      <c r="A154" s="79"/>
      <c r="E154" s="79"/>
    </row>
    <row r="155" spans="1:5" s="65" customFormat="1" x14ac:dyDescent="0.55000000000000004">
      <c r="A155" s="79"/>
      <c r="E155" s="79"/>
    </row>
    <row r="156" spans="1:5" s="65" customFormat="1" x14ac:dyDescent="0.55000000000000004">
      <c r="A156" s="79"/>
      <c r="E156" s="79"/>
    </row>
    <row r="157" spans="1:5" s="65" customFormat="1" x14ac:dyDescent="0.55000000000000004">
      <c r="A157" s="79"/>
      <c r="E157" s="79"/>
    </row>
    <row r="158" spans="1:5" s="65" customFormat="1" x14ac:dyDescent="0.55000000000000004">
      <c r="A158" s="79"/>
      <c r="E158" s="79"/>
    </row>
    <row r="159" spans="1:5" s="65" customFormat="1" x14ac:dyDescent="0.55000000000000004">
      <c r="A159" s="79"/>
      <c r="E159" s="79"/>
    </row>
    <row r="160" spans="1:5" s="65" customFormat="1" x14ac:dyDescent="0.55000000000000004">
      <c r="A160" s="79"/>
      <c r="E160" s="79"/>
    </row>
    <row r="161" spans="1:5" s="65" customFormat="1" x14ac:dyDescent="0.55000000000000004">
      <c r="A161" s="79"/>
      <c r="E161" s="79"/>
    </row>
    <row r="162" spans="1:5" s="65" customFormat="1" x14ac:dyDescent="0.55000000000000004">
      <c r="A162" s="79"/>
      <c r="E162" s="79"/>
    </row>
    <row r="163" spans="1:5" s="65" customFormat="1" x14ac:dyDescent="0.55000000000000004">
      <c r="A163" s="79"/>
      <c r="E163" s="79"/>
    </row>
    <row r="164" spans="1:5" s="65" customFormat="1" x14ac:dyDescent="0.55000000000000004">
      <c r="A164" s="79"/>
      <c r="E164" s="79"/>
    </row>
    <row r="165" spans="1:5" s="65" customFormat="1" x14ac:dyDescent="0.55000000000000004">
      <c r="A165" s="79"/>
      <c r="E165" s="79"/>
    </row>
    <row r="166" spans="1:5" s="65" customFormat="1" x14ac:dyDescent="0.55000000000000004">
      <c r="A166" s="79"/>
      <c r="E166" s="79"/>
    </row>
    <row r="167" spans="1:5" s="65" customFormat="1" x14ac:dyDescent="0.55000000000000004">
      <c r="A167" s="79"/>
      <c r="E167" s="79"/>
    </row>
    <row r="168" spans="1:5" s="65" customFormat="1" x14ac:dyDescent="0.55000000000000004">
      <c r="A168" s="79"/>
      <c r="E168" s="79"/>
    </row>
    <row r="169" spans="1:5" s="65" customFormat="1" x14ac:dyDescent="0.55000000000000004">
      <c r="A169" s="79"/>
      <c r="E169" s="79"/>
    </row>
    <row r="170" spans="1:5" s="65" customFormat="1" x14ac:dyDescent="0.55000000000000004">
      <c r="A170" s="79"/>
      <c r="E170" s="79"/>
    </row>
    <row r="171" spans="1:5" s="65" customFormat="1" x14ac:dyDescent="0.55000000000000004">
      <c r="A171" s="79"/>
      <c r="E171" s="79"/>
    </row>
    <row r="172" spans="1:5" s="65" customFormat="1" x14ac:dyDescent="0.55000000000000004">
      <c r="A172" s="79"/>
      <c r="E172" s="79"/>
    </row>
    <row r="173" spans="1:5" s="65" customFormat="1" x14ac:dyDescent="0.55000000000000004">
      <c r="A173" s="79"/>
      <c r="E173" s="79"/>
    </row>
    <row r="174" spans="1:5" s="65" customFormat="1" x14ac:dyDescent="0.55000000000000004">
      <c r="A174" s="79"/>
      <c r="E174" s="79"/>
    </row>
    <row r="175" spans="1:5" s="65" customFormat="1" x14ac:dyDescent="0.55000000000000004">
      <c r="A175" s="79"/>
      <c r="E175" s="79"/>
    </row>
    <row r="176" spans="1:5" s="65" customFormat="1" x14ac:dyDescent="0.55000000000000004">
      <c r="A176" s="79"/>
      <c r="E176" s="79"/>
    </row>
    <row r="177" spans="1:5" s="65" customFormat="1" x14ac:dyDescent="0.55000000000000004">
      <c r="A177" s="79"/>
      <c r="E177" s="79"/>
    </row>
    <row r="178" spans="1:5" s="65" customFormat="1" x14ac:dyDescent="0.55000000000000004">
      <c r="A178" s="79"/>
      <c r="E178" s="79"/>
    </row>
    <row r="179" spans="1:5" s="65" customFormat="1" x14ac:dyDescent="0.55000000000000004">
      <c r="A179" s="79"/>
      <c r="E179" s="79"/>
    </row>
    <row r="180" spans="1:5" s="65" customFormat="1" x14ac:dyDescent="0.55000000000000004">
      <c r="A180" s="79"/>
      <c r="E180" s="79"/>
    </row>
    <row r="181" spans="1:5" s="65" customFormat="1" x14ac:dyDescent="0.55000000000000004">
      <c r="A181" s="79"/>
      <c r="E181" s="79"/>
    </row>
    <row r="182" spans="1:5" s="65" customFormat="1" x14ac:dyDescent="0.55000000000000004">
      <c r="A182" s="79"/>
      <c r="E182" s="79"/>
    </row>
    <row r="183" spans="1:5" s="65" customFormat="1" x14ac:dyDescent="0.55000000000000004">
      <c r="A183" s="79"/>
      <c r="E183" s="79"/>
    </row>
    <row r="184" spans="1:5" s="65" customFormat="1" x14ac:dyDescent="0.55000000000000004">
      <c r="A184" s="79"/>
      <c r="E184" s="79"/>
    </row>
    <row r="185" spans="1:5" s="65" customFormat="1" x14ac:dyDescent="0.55000000000000004">
      <c r="A185" s="79"/>
      <c r="E185" s="79"/>
    </row>
    <row r="186" spans="1:5" s="65" customFormat="1" x14ac:dyDescent="0.55000000000000004">
      <c r="A186" s="79"/>
      <c r="E186" s="79"/>
    </row>
    <row r="187" spans="1:5" s="65" customFormat="1" x14ac:dyDescent="0.55000000000000004">
      <c r="A187" s="79"/>
      <c r="E187" s="79"/>
    </row>
    <row r="188" spans="1:5" s="65" customFormat="1" x14ac:dyDescent="0.55000000000000004">
      <c r="A188" s="79"/>
      <c r="E188" s="79"/>
    </row>
    <row r="189" spans="1:5" s="65" customFormat="1" x14ac:dyDescent="0.55000000000000004">
      <c r="A189" s="79"/>
      <c r="E189" s="79"/>
    </row>
    <row r="190" spans="1:5" s="65" customFormat="1" x14ac:dyDescent="0.55000000000000004">
      <c r="A190" s="79"/>
      <c r="E190" s="79"/>
    </row>
    <row r="191" spans="1:5" s="65" customFormat="1" x14ac:dyDescent="0.55000000000000004">
      <c r="A191" s="79"/>
      <c r="E191" s="79"/>
    </row>
    <row r="192" spans="1:5" s="65" customFormat="1" x14ac:dyDescent="0.55000000000000004">
      <c r="A192" s="79"/>
      <c r="E192" s="79"/>
    </row>
    <row r="193" spans="1:5" s="65" customFormat="1" x14ac:dyDescent="0.55000000000000004">
      <c r="A193" s="79"/>
      <c r="E193" s="79"/>
    </row>
    <row r="194" spans="1:5" s="65" customFormat="1" x14ac:dyDescent="0.55000000000000004">
      <c r="A194" s="79"/>
      <c r="E194" s="79"/>
    </row>
    <row r="195" spans="1:5" s="65" customFormat="1" x14ac:dyDescent="0.55000000000000004">
      <c r="A195" s="79"/>
      <c r="E195" s="79"/>
    </row>
    <row r="196" spans="1:5" s="65" customFormat="1" x14ac:dyDescent="0.55000000000000004">
      <c r="A196" s="79"/>
      <c r="E196" s="79"/>
    </row>
    <row r="197" spans="1:5" s="65" customFormat="1" x14ac:dyDescent="0.55000000000000004">
      <c r="A197" s="79"/>
      <c r="E197" s="79"/>
    </row>
    <row r="198" spans="1:5" s="65" customFormat="1" x14ac:dyDescent="0.55000000000000004">
      <c r="A198" s="79"/>
      <c r="E198" s="79"/>
    </row>
    <row r="199" spans="1:5" s="65" customFormat="1" x14ac:dyDescent="0.55000000000000004">
      <c r="A199" s="79"/>
      <c r="E199" s="79"/>
    </row>
    <row r="200" spans="1:5" s="65" customFormat="1" x14ac:dyDescent="0.55000000000000004">
      <c r="A200" s="79"/>
      <c r="E200" s="79"/>
    </row>
    <row r="201" spans="1:5" s="65" customFormat="1" x14ac:dyDescent="0.55000000000000004">
      <c r="A201" s="79"/>
      <c r="E201" s="79"/>
    </row>
    <row r="202" spans="1:5" s="65" customFormat="1" x14ac:dyDescent="0.55000000000000004">
      <c r="A202" s="79"/>
      <c r="E202" s="79"/>
    </row>
    <row r="203" spans="1:5" s="65" customFormat="1" x14ac:dyDescent="0.55000000000000004">
      <c r="A203" s="79"/>
      <c r="E203" s="79"/>
    </row>
    <row r="204" spans="1:5" s="65" customFormat="1" x14ac:dyDescent="0.55000000000000004">
      <c r="A204" s="79"/>
      <c r="E204" s="79"/>
    </row>
    <row r="205" spans="1:5" s="65" customFormat="1" x14ac:dyDescent="0.55000000000000004">
      <c r="A205" s="79"/>
      <c r="E205" s="79"/>
    </row>
    <row r="206" spans="1:5" s="65" customFormat="1" x14ac:dyDescent="0.55000000000000004">
      <c r="A206" s="79"/>
      <c r="E206" s="79"/>
    </row>
    <row r="207" spans="1:5" s="65" customFormat="1" x14ac:dyDescent="0.55000000000000004">
      <c r="A207" s="79"/>
      <c r="E207" s="79"/>
    </row>
    <row r="208" spans="1:5" s="65" customFormat="1" x14ac:dyDescent="0.55000000000000004">
      <c r="A208" s="79"/>
      <c r="E208" s="79"/>
    </row>
    <row r="209" spans="1:5" s="65" customFormat="1" x14ac:dyDescent="0.55000000000000004">
      <c r="A209" s="79"/>
      <c r="E209" s="79"/>
    </row>
    <row r="210" spans="1:5" s="65" customFormat="1" x14ac:dyDescent="0.55000000000000004">
      <c r="A210" s="79"/>
      <c r="E210" s="79"/>
    </row>
    <row r="211" spans="1:5" s="65" customFormat="1" x14ac:dyDescent="0.55000000000000004">
      <c r="A211" s="79"/>
      <c r="E211" s="79"/>
    </row>
    <row r="212" spans="1:5" s="65" customFormat="1" x14ac:dyDescent="0.55000000000000004">
      <c r="A212" s="79"/>
      <c r="E212" s="79"/>
    </row>
    <row r="213" spans="1:5" s="65" customFormat="1" x14ac:dyDescent="0.55000000000000004">
      <c r="A213" s="79"/>
      <c r="E213" s="79"/>
    </row>
    <row r="214" spans="1:5" s="65" customFormat="1" x14ac:dyDescent="0.55000000000000004">
      <c r="A214" s="79"/>
      <c r="E214" s="79"/>
    </row>
    <row r="215" spans="1:5" s="65" customFormat="1" x14ac:dyDescent="0.55000000000000004">
      <c r="A215" s="79"/>
      <c r="E215" s="79"/>
    </row>
    <row r="216" spans="1:5" s="65" customFormat="1" x14ac:dyDescent="0.55000000000000004">
      <c r="A216" s="79"/>
      <c r="E216" s="79"/>
    </row>
    <row r="217" spans="1:5" s="65" customFormat="1" x14ac:dyDescent="0.55000000000000004">
      <c r="A217" s="79"/>
      <c r="E217" s="79"/>
    </row>
    <row r="218" spans="1:5" s="65" customFormat="1" x14ac:dyDescent="0.55000000000000004">
      <c r="A218" s="79"/>
      <c r="E218" s="79"/>
    </row>
    <row r="219" spans="1:5" s="65" customFormat="1" x14ac:dyDescent="0.55000000000000004">
      <c r="A219" s="79"/>
      <c r="E219" s="79"/>
    </row>
    <row r="220" spans="1:5" s="65" customFormat="1" x14ac:dyDescent="0.55000000000000004">
      <c r="A220" s="79"/>
      <c r="E220" s="79"/>
    </row>
    <row r="221" spans="1:5" s="65" customFormat="1" x14ac:dyDescent="0.55000000000000004">
      <c r="A221" s="79"/>
      <c r="E221" s="79"/>
    </row>
    <row r="222" spans="1:5" s="65" customFormat="1" x14ac:dyDescent="0.55000000000000004">
      <c r="A222" s="79"/>
      <c r="E222" s="79"/>
    </row>
    <row r="223" spans="1:5" s="65" customFormat="1" x14ac:dyDescent="0.55000000000000004">
      <c r="A223" s="79"/>
      <c r="E223" s="79"/>
    </row>
    <row r="224" spans="1:5" s="65" customFormat="1" x14ac:dyDescent="0.55000000000000004">
      <c r="A224" s="79"/>
      <c r="E224" s="79"/>
    </row>
    <row r="225" spans="1:5" s="65" customFormat="1" x14ac:dyDescent="0.55000000000000004">
      <c r="A225" s="79"/>
      <c r="E225" s="79"/>
    </row>
    <row r="226" spans="1:5" s="65" customFormat="1" x14ac:dyDescent="0.55000000000000004">
      <c r="A226" s="79"/>
      <c r="E226" s="79"/>
    </row>
    <row r="227" spans="1:5" s="65" customFormat="1" x14ac:dyDescent="0.55000000000000004">
      <c r="A227" s="79"/>
      <c r="E227" s="79"/>
    </row>
    <row r="228" spans="1:5" s="65" customFormat="1" x14ac:dyDescent="0.55000000000000004">
      <c r="A228" s="79"/>
      <c r="E228" s="79"/>
    </row>
    <row r="229" spans="1:5" s="65" customFormat="1" x14ac:dyDescent="0.55000000000000004">
      <c r="A229" s="79"/>
      <c r="E229" s="79"/>
    </row>
    <row r="230" spans="1:5" s="65" customFormat="1" x14ac:dyDescent="0.55000000000000004">
      <c r="A230" s="79"/>
      <c r="E230" s="79"/>
    </row>
    <row r="231" spans="1:5" s="65" customFormat="1" x14ac:dyDescent="0.55000000000000004">
      <c r="A231" s="79"/>
      <c r="E231" s="79"/>
    </row>
    <row r="232" spans="1:5" s="65" customFormat="1" x14ac:dyDescent="0.55000000000000004">
      <c r="A232" s="79"/>
      <c r="E232" s="79"/>
    </row>
    <row r="233" spans="1:5" s="65" customFormat="1" x14ac:dyDescent="0.55000000000000004">
      <c r="A233" s="79"/>
      <c r="E233" s="79"/>
    </row>
    <row r="234" spans="1:5" s="65" customFormat="1" x14ac:dyDescent="0.55000000000000004">
      <c r="A234" s="79"/>
      <c r="E234" s="79"/>
    </row>
    <row r="235" spans="1:5" s="65" customFormat="1" x14ac:dyDescent="0.55000000000000004">
      <c r="A235" s="79"/>
      <c r="E235" s="79"/>
    </row>
    <row r="236" spans="1:5" s="65" customFormat="1" x14ac:dyDescent="0.55000000000000004">
      <c r="A236" s="79"/>
      <c r="E236" s="79"/>
    </row>
    <row r="237" spans="1:5" s="65" customFormat="1" x14ac:dyDescent="0.55000000000000004">
      <c r="A237" s="79"/>
      <c r="E237" s="79"/>
    </row>
    <row r="238" spans="1:5" s="65" customFormat="1" x14ac:dyDescent="0.55000000000000004">
      <c r="A238" s="79"/>
      <c r="E238" s="79"/>
    </row>
    <row r="239" spans="1:5" s="65" customFormat="1" x14ac:dyDescent="0.55000000000000004">
      <c r="A239" s="79"/>
      <c r="E239" s="79"/>
    </row>
    <row r="240" spans="1:5" s="65" customFormat="1" x14ac:dyDescent="0.55000000000000004">
      <c r="A240" s="79"/>
      <c r="E240" s="79"/>
    </row>
    <row r="241" spans="1:5" s="65" customFormat="1" x14ac:dyDescent="0.55000000000000004">
      <c r="A241" s="79"/>
      <c r="E241" s="79"/>
    </row>
    <row r="242" spans="1:5" s="65" customFormat="1" x14ac:dyDescent="0.55000000000000004">
      <c r="A242" s="79"/>
      <c r="E242" s="79"/>
    </row>
    <row r="243" spans="1:5" s="65" customFormat="1" x14ac:dyDescent="0.55000000000000004">
      <c r="A243" s="79"/>
      <c r="E243" s="79"/>
    </row>
    <row r="244" spans="1:5" s="65" customFormat="1" x14ac:dyDescent="0.55000000000000004">
      <c r="A244" s="79"/>
      <c r="E244" s="79"/>
    </row>
    <row r="245" spans="1:5" s="65" customFormat="1" x14ac:dyDescent="0.55000000000000004">
      <c r="A245" s="79"/>
      <c r="E245" s="79"/>
    </row>
    <row r="246" spans="1:5" s="65" customFormat="1" x14ac:dyDescent="0.55000000000000004">
      <c r="A246" s="79"/>
      <c r="E246" s="79"/>
    </row>
    <row r="247" spans="1:5" s="65" customFormat="1" x14ac:dyDescent="0.55000000000000004">
      <c r="A247" s="79"/>
      <c r="E247" s="79"/>
    </row>
    <row r="248" spans="1:5" s="65" customFormat="1" x14ac:dyDescent="0.55000000000000004">
      <c r="A248" s="79"/>
      <c r="E248" s="79"/>
    </row>
    <row r="249" spans="1:5" s="65" customFormat="1" x14ac:dyDescent="0.55000000000000004">
      <c r="A249" s="79"/>
      <c r="E249" s="79"/>
    </row>
    <row r="250" spans="1:5" s="65" customFormat="1" x14ac:dyDescent="0.55000000000000004">
      <c r="A250" s="79"/>
      <c r="E250" s="79"/>
    </row>
    <row r="251" spans="1:5" s="65" customFormat="1" x14ac:dyDescent="0.55000000000000004">
      <c r="A251" s="79"/>
      <c r="E251" s="79"/>
    </row>
    <row r="252" spans="1:5" s="65" customFormat="1" x14ac:dyDescent="0.55000000000000004">
      <c r="A252" s="79"/>
      <c r="E252" s="79"/>
    </row>
    <row r="253" spans="1:5" s="65" customFormat="1" x14ac:dyDescent="0.55000000000000004">
      <c r="A253" s="79"/>
      <c r="E253" s="79"/>
    </row>
    <row r="254" spans="1:5" s="65" customFormat="1" x14ac:dyDescent="0.55000000000000004">
      <c r="A254" s="79"/>
      <c r="E254" s="79"/>
    </row>
    <row r="255" spans="1:5" s="65" customFormat="1" x14ac:dyDescent="0.55000000000000004">
      <c r="A255" s="79"/>
      <c r="E255" s="79"/>
    </row>
    <row r="256" spans="1:5" s="65" customFormat="1" x14ac:dyDescent="0.55000000000000004">
      <c r="A256" s="79"/>
      <c r="E256" s="79"/>
    </row>
    <row r="257" spans="1:5" s="65" customFormat="1" x14ac:dyDescent="0.55000000000000004">
      <c r="A257" s="79"/>
      <c r="E257" s="79"/>
    </row>
    <row r="258" spans="1:5" s="65" customFormat="1" x14ac:dyDescent="0.55000000000000004">
      <c r="A258" s="79"/>
      <c r="E258" s="79"/>
    </row>
    <row r="259" spans="1:5" s="65" customFormat="1" x14ac:dyDescent="0.55000000000000004">
      <c r="A259" s="79"/>
      <c r="E259" s="79"/>
    </row>
    <row r="260" spans="1:5" s="65" customFormat="1" x14ac:dyDescent="0.55000000000000004">
      <c r="A260" s="79"/>
      <c r="E260" s="79"/>
    </row>
    <row r="261" spans="1:5" s="65" customFormat="1" x14ac:dyDescent="0.55000000000000004">
      <c r="A261" s="79"/>
      <c r="E261" s="79"/>
    </row>
    <row r="262" spans="1:5" s="65" customFormat="1" x14ac:dyDescent="0.55000000000000004">
      <c r="A262" s="79"/>
      <c r="E262" s="79"/>
    </row>
    <row r="263" spans="1:5" s="65" customFormat="1" x14ac:dyDescent="0.55000000000000004">
      <c r="A263" s="79"/>
      <c r="E263" s="79"/>
    </row>
    <row r="264" spans="1:5" s="65" customFormat="1" x14ac:dyDescent="0.55000000000000004">
      <c r="A264" s="79"/>
      <c r="E264" s="79"/>
    </row>
    <row r="265" spans="1:5" s="65" customFormat="1" x14ac:dyDescent="0.55000000000000004">
      <c r="A265" s="79"/>
      <c r="E265" s="79"/>
    </row>
    <row r="266" spans="1:5" s="65" customFormat="1" x14ac:dyDescent="0.55000000000000004">
      <c r="A266" s="79"/>
      <c r="E266" s="79"/>
    </row>
    <row r="267" spans="1:5" s="65" customFormat="1" x14ac:dyDescent="0.55000000000000004">
      <c r="A267" s="79"/>
      <c r="E267" s="79"/>
    </row>
    <row r="268" spans="1:5" s="65" customFormat="1" x14ac:dyDescent="0.55000000000000004">
      <c r="A268" s="79"/>
      <c r="E268" s="79"/>
    </row>
    <row r="269" spans="1:5" s="65" customFormat="1" x14ac:dyDescent="0.55000000000000004">
      <c r="A269" s="79"/>
      <c r="E269" s="79"/>
    </row>
    <row r="270" spans="1:5" s="65" customFormat="1" x14ac:dyDescent="0.55000000000000004">
      <c r="A270" s="79"/>
      <c r="E270" s="79"/>
    </row>
    <row r="271" spans="1:5" s="65" customFormat="1" x14ac:dyDescent="0.55000000000000004">
      <c r="A271" s="79"/>
      <c r="E271" s="79"/>
    </row>
    <row r="272" spans="1:5" s="65" customFormat="1" x14ac:dyDescent="0.55000000000000004">
      <c r="A272" s="79"/>
      <c r="E272" s="79"/>
    </row>
    <row r="273" spans="1:5" s="65" customFormat="1" x14ac:dyDescent="0.55000000000000004">
      <c r="A273" s="79"/>
      <c r="E273" s="79"/>
    </row>
    <row r="274" spans="1:5" s="65" customFormat="1" x14ac:dyDescent="0.55000000000000004">
      <c r="A274" s="79"/>
      <c r="E274" s="79"/>
    </row>
    <row r="275" spans="1:5" s="65" customFormat="1" x14ac:dyDescent="0.55000000000000004">
      <c r="A275" s="79"/>
      <c r="E275" s="79"/>
    </row>
    <row r="276" spans="1:5" s="65" customFormat="1" x14ac:dyDescent="0.55000000000000004">
      <c r="A276" s="79"/>
      <c r="E276" s="79"/>
    </row>
    <row r="277" spans="1:5" s="65" customFormat="1" x14ac:dyDescent="0.55000000000000004">
      <c r="A277" s="79"/>
      <c r="E277" s="79"/>
    </row>
    <row r="278" spans="1:5" s="65" customFormat="1" x14ac:dyDescent="0.55000000000000004">
      <c r="A278" s="79"/>
      <c r="E278" s="79"/>
    </row>
    <row r="279" spans="1:5" s="65" customFormat="1" x14ac:dyDescent="0.55000000000000004">
      <c r="A279" s="79"/>
      <c r="E279" s="79"/>
    </row>
    <row r="280" spans="1:5" s="65" customFormat="1" x14ac:dyDescent="0.55000000000000004">
      <c r="A280" s="79"/>
      <c r="E280" s="79"/>
    </row>
    <row r="281" spans="1:5" s="65" customFormat="1" x14ac:dyDescent="0.55000000000000004">
      <c r="A281" s="79"/>
      <c r="E281" s="79"/>
    </row>
    <row r="282" spans="1:5" s="65" customFormat="1" x14ac:dyDescent="0.55000000000000004">
      <c r="A282" s="79"/>
      <c r="E282" s="79"/>
    </row>
    <row r="283" spans="1:5" s="65" customFormat="1" x14ac:dyDescent="0.55000000000000004">
      <c r="A283" s="79"/>
      <c r="E283" s="79"/>
    </row>
    <row r="284" spans="1:5" s="65" customFormat="1" x14ac:dyDescent="0.55000000000000004">
      <c r="A284" s="79"/>
      <c r="E284" s="79"/>
    </row>
    <row r="285" spans="1:5" s="65" customFormat="1" x14ac:dyDescent="0.55000000000000004">
      <c r="A285" s="79"/>
      <c r="E285" s="79"/>
    </row>
    <row r="286" spans="1:5" s="65" customFormat="1" x14ac:dyDescent="0.55000000000000004">
      <c r="A286" s="79"/>
      <c r="E286" s="79"/>
    </row>
    <row r="287" spans="1:5" s="65" customFormat="1" x14ac:dyDescent="0.55000000000000004">
      <c r="A287" s="79"/>
      <c r="E287" s="79"/>
    </row>
    <row r="288" spans="1:5" s="65" customFormat="1" x14ac:dyDescent="0.55000000000000004">
      <c r="A288" s="79"/>
      <c r="E288" s="79"/>
    </row>
    <row r="289" spans="1:5" s="65" customFormat="1" x14ac:dyDescent="0.55000000000000004">
      <c r="A289" s="79"/>
      <c r="E289" s="79"/>
    </row>
    <row r="290" spans="1:5" s="65" customFormat="1" x14ac:dyDescent="0.55000000000000004">
      <c r="A290" s="79"/>
      <c r="E290" s="79"/>
    </row>
    <row r="291" spans="1:5" s="65" customFormat="1" x14ac:dyDescent="0.55000000000000004">
      <c r="A291" s="79"/>
      <c r="E291" s="79"/>
    </row>
    <row r="292" spans="1:5" s="65" customFormat="1" x14ac:dyDescent="0.55000000000000004">
      <c r="A292" s="79"/>
      <c r="E292" s="79"/>
    </row>
    <row r="293" spans="1:5" s="65" customFormat="1" x14ac:dyDescent="0.55000000000000004">
      <c r="A293" s="79"/>
      <c r="E293" s="79"/>
    </row>
    <row r="294" spans="1:5" s="65" customFormat="1" x14ac:dyDescent="0.55000000000000004">
      <c r="A294" s="79"/>
      <c r="E294" s="79"/>
    </row>
    <row r="295" spans="1:5" s="65" customFormat="1" x14ac:dyDescent="0.55000000000000004">
      <c r="A295" s="79"/>
      <c r="E295" s="79"/>
    </row>
    <row r="296" spans="1:5" s="65" customFormat="1" x14ac:dyDescent="0.55000000000000004">
      <c r="A296" s="79"/>
      <c r="E296" s="79"/>
    </row>
    <row r="297" spans="1:5" s="65" customFormat="1" x14ac:dyDescent="0.55000000000000004">
      <c r="A297" s="79"/>
      <c r="E297" s="79"/>
    </row>
    <row r="298" spans="1:5" s="65" customFormat="1" x14ac:dyDescent="0.55000000000000004">
      <c r="A298" s="79"/>
      <c r="E298" s="79"/>
    </row>
    <row r="299" spans="1:5" s="65" customFormat="1" x14ac:dyDescent="0.55000000000000004">
      <c r="A299" s="79"/>
      <c r="E299" s="79"/>
    </row>
    <row r="300" spans="1:5" s="65" customFormat="1" x14ac:dyDescent="0.55000000000000004">
      <c r="A300" s="79"/>
      <c r="E300" s="79"/>
    </row>
    <row r="301" spans="1:5" s="65" customFormat="1" x14ac:dyDescent="0.55000000000000004">
      <c r="A301" s="79"/>
      <c r="E301" s="79"/>
    </row>
    <row r="302" spans="1:5" s="65" customFormat="1" x14ac:dyDescent="0.55000000000000004">
      <c r="A302" s="79"/>
      <c r="E302" s="79"/>
    </row>
    <row r="303" spans="1:5" s="65" customFormat="1" x14ac:dyDescent="0.55000000000000004">
      <c r="A303" s="79"/>
      <c r="E303" s="79"/>
    </row>
    <row r="304" spans="1:5" s="65" customFormat="1" x14ac:dyDescent="0.55000000000000004">
      <c r="A304" s="79"/>
      <c r="E304" s="79"/>
    </row>
    <row r="305" spans="1:5" s="65" customFormat="1" x14ac:dyDescent="0.55000000000000004">
      <c r="A305" s="79"/>
      <c r="E305" s="79"/>
    </row>
    <row r="306" spans="1:5" s="65" customFormat="1" x14ac:dyDescent="0.55000000000000004">
      <c r="A306" s="79"/>
      <c r="E306" s="79"/>
    </row>
    <row r="307" spans="1:5" s="65" customFormat="1" x14ac:dyDescent="0.55000000000000004">
      <c r="A307" s="79"/>
      <c r="E307" s="79"/>
    </row>
    <row r="308" spans="1:5" s="65" customFormat="1" x14ac:dyDescent="0.55000000000000004">
      <c r="A308" s="79"/>
      <c r="E308" s="79"/>
    </row>
    <row r="309" spans="1:5" s="65" customFormat="1" x14ac:dyDescent="0.55000000000000004">
      <c r="A309" s="79"/>
      <c r="E309" s="79"/>
    </row>
    <row r="310" spans="1:5" s="65" customFormat="1" x14ac:dyDescent="0.55000000000000004">
      <c r="A310" s="79"/>
      <c r="E310" s="79"/>
    </row>
    <row r="311" spans="1:5" s="65" customFormat="1" x14ac:dyDescent="0.55000000000000004">
      <c r="A311" s="79"/>
      <c r="E311" s="79"/>
    </row>
    <row r="312" spans="1:5" s="65" customFormat="1" x14ac:dyDescent="0.55000000000000004">
      <c r="A312" s="79"/>
      <c r="E312" s="79"/>
    </row>
    <row r="313" spans="1:5" s="65" customFormat="1" x14ac:dyDescent="0.55000000000000004">
      <c r="A313" s="79"/>
      <c r="E313" s="79"/>
    </row>
    <row r="314" spans="1:5" s="65" customFormat="1" x14ac:dyDescent="0.55000000000000004">
      <c r="A314" s="79"/>
      <c r="E314" s="79"/>
    </row>
    <row r="315" spans="1:5" s="65" customFormat="1" x14ac:dyDescent="0.55000000000000004">
      <c r="A315" s="79"/>
      <c r="E315" s="79"/>
    </row>
    <row r="316" spans="1:5" s="65" customFormat="1" x14ac:dyDescent="0.55000000000000004">
      <c r="A316" s="79"/>
      <c r="E316" s="79"/>
    </row>
    <row r="317" spans="1:5" s="65" customFormat="1" x14ac:dyDescent="0.55000000000000004">
      <c r="A317" s="79"/>
      <c r="E317" s="79"/>
    </row>
    <row r="318" spans="1:5" s="65" customFormat="1" x14ac:dyDescent="0.55000000000000004">
      <c r="A318" s="79"/>
      <c r="E318" s="79"/>
    </row>
    <row r="319" spans="1:5" s="65" customFormat="1" x14ac:dyDescent="0.55000000000000004">
      <c r="A319" s="79"/>
      <c r="E319" s="79"/>
    </row>
  </sheetData>
  <sheetProtection sheet="1" objects="1" scenarios="1" selectLockedCells="1"/>
  <mergeCells count="27">
    <mergeCell ref="B61:C61"/>
    <mergeCell ref="F61:G61"/>
    <mergeCell ref="B43:C43"/>
    <mergeCell ref="F43:G43"/>
    <mergeCell ref="B49:C49"/>
    <mergeCell ref="F49:G49"/>
    <mergeCell ref="B55:C55"/>
    <mergeCell ref="F55:G55"/>
    <mergeCell ref="B25:C25"/>
    <mergeCell ref="F25:G25"/>
    <mergeCell ref="B31:C31"/>
    <mergeCell ref="F31:G31"/>
    <mergeCell ref="B37:C37"/>
    <mergeCell ref="F37:G37"/>
    <mergeCell ref="B19:C19"/>
    <mergeCell ref="F19:G19"/>
    <mergeCell ref="A1:G1"/>
    <mergeCell ref="B7:C7"/>
    <mergeCell ref="F7:G7"/>
    <mergeCell ref="B13:C13"/>
    <mergeCell ref="F13:G13"/>
    <mergeCell ref="B67:C67"/>
    <mergeCell ref="F67:G67"/>
    <mergeCell ref="B73:C73"/>
    <mergeCell ref="F73:G73"/>
    <mergeCell ref="B79:C79"/>
    <mergeCell ref="F79:G79"/>
  </mergeCells>
  <conditionalFormatting sqref="B4">
    <cfRule type="cellIs" dxfId="51" priority="50" operator="equal">
      <formula>"**Wrong boat class or Event Number**"</formula>
    </cfRule>
  </conditionalFormatting>
  <conditionalFormatting sqref="B10">
    <cfRule type="cellIs" dxfId="50" priority="46" operator="equal">
      <formula>"**Wrong boat class or Event Number**"</formula>
    </cfRule>
  </conditionalFormatting>
  <conditionalFormatting sqref="B16">
    <cfRule type="cellIs" dxfId="49" priority="42" operator="equal">
      <formula>"**Wrong boat class or Event Number**"</formula>
    </cfRule>
  </conditionalFormatting>
  <conditionalFormatting sqref="B22">
    <cfRule type="cellIs" dxfId="48" priority="38" operator="equal">
      <formula>"**Wrong boat class or Event Number**"</formula>
    </cfRule>
  </conditionalFormatting>
  <conditionalFormatting sqref="B28">
    <cfRule type="cellIs" dxfId="47" priority="34" operator="equal">
      <formula>"**Wrong boat class or Event Number**"</formula>
    </cfRule>
  </conditionalFormatting>
  <conditionalFormatting sqref="B34">
    <cfRule type="cellIs" dxfId="46" priority="30" operator="equal">
      <formula>"**Wrong boat class or Event Number**"</formula>
    </cfRule>
  </conditionalFormatting>
  <conditionalFormatting sqref="B40">
    <cfRule type="cellIs" dxfId="45" priority="26" operator="equal">
      <formula>"**Wrong boat class or Event Number**"</formula>
    </cfRule>
  </conditionalFormatting>
  <conditionalFormatting sqref="B46">
    <cfRule type="cellIs" dxfId="44" priority="22" operator="equal">
      <formula>"**Wrong boat class or Event Number**"</formula>
    </cfRule>
  </conditionalFormatting>
  <conditionalFormatting sqref="B52">
    <cfRule type="cellIs" dxfId="43" priority="18" operator="equal">
      <formula>"**Wrong boat class or Event Number**"</formula>
    </cfRule>
  </conditionalFormatting>
  <conditionalFormatting sqref="B58">
    <cfRule type="cellIs" dxfId="42" priority="14" operator="equal">
      <formula>"**Wrong boat class or Event Number**"</formula>
    </cfRule>
  </conditionalFormatting>
  <conditionalFormatting sqref="B64">
    <cfRule type="cellIs" dxfId="41" priority="10" operator="equal">
      <formula>"**Wrong boat class or Event Number**"</formula>
    </cfRule>
  </conditionalFormatting>
  <conditionalFormatting sqref="B70">
    <cfRule type="cellIs" dxfId="40" priority="6" operator="equal">
      <formula>"**Wrong boat class or Event Number**"</formula>
    </cfRule>
  </conditionalFormatting>
  <conditionalFormatting sqref="B76">
    <cfRule type="cellIs" dxfId="39" priority="2" operator="equal">
      <formula>"**Wrong boat class or Event Number**"</formula>
    </cfRule>
  </conditionalFormatting>
  <conditionalFormatting sqref="C4">
    <cfRule type="cellIs" dxfId="38" priority="49" operator="equal">
      <formula>"*Enter crew info in yellow 'Notes' box*"</formula>
    </cfRule>
  </conditionalFormatting>
  <conditionalFormatting sqref="C10">
    <cfRule type="cellIs" dxfId="37" priority="45" operator="equal">
      <formula>"*Enter crew info in yellow 'Notes' box*"</formula>
    </cfRule>
  </conditionalFormatting>
  <conditionalFormatting sqref="C16">
    <cfRule type="cellIs" dxfId="36" priority="41" operator="equal">
      <formula>"*Enter crew info in yellow 'Notes' box*"</formula>
    </cfRule>
  </conditionalFormatting>
  <conditionalFormatting sqref="C22">
    <cfRule type="cellIs" dxfId="35" priority="37" operator="equal">
      <formula>"*Enter crew info in yellow 'Notes' box*"</formula>
    </cfRule>
  </conditionalFormatting>
  <conditionalFormatting sqref="C28">
    <cfRule type="cellIs" dxfId="34" priority="33" operator="equal">
      <formula>"*Enter crew info in yellow 'Notes' box*"</formula>
    </cfRule>
  </conditionalFormatting>
  <conditionalFormatting sqref="C34">
    <cfRule type="cellIs" dxfId="33" priority="29" operator="equal">
      <formula>"*Enter crew info in yellow 'Notes' box*"</formula>
    </cfRule>
  </conditionalFormatting>
  <conditionalFormatting sqref="C40">
    <cfRule type="cellIs" dxfId="32" priority="25" operator="equal">
      <formula>"*Enter crew info in yellow 'Notes' box*"</formula>
    </cfRule>
  </conditionalFormatting>
  <conditionalFormatting sqref="C46">
    <cfRule type="cellIs" dxfId="31" priority="21" operator="equal">
      <formula>"*Enter crew info in yellow 'Notes' box*"</formula>
    </cfRule>
  </conditionalFormatting>
  <conditionalFormatting sqref="C52">
    <cfRule type="cellIs" dxfId="30" priority="17" operator="equal">
      <formula>"*Enter crew info in yellow 'Notes' box*"</formula>
    </cfRule>
  </conditionalFormatting>
  <conditionalFormatting sqref="C58">
    <cfRule type="cellIs" dxfId="29" priority="13" operator="equal">
      <formula>"*Enter crew info in yellow 'Notes' box*"</formula>
    </cfRule>
  </conditionalFormatting>
  <conditionalFormatting sqref="C64">
    <cfRule type="cellIs" dxfId="28" priority="9" operator="equal">
      <formula>"*Enter crew info in yellow 'Notes' box*"</formula>
    </cfRule>
  </conditionalFormatting>
  <conditionalFormatting sqref="C70">
    <cfRule type="cellIs" dxfId="27" priority="5" operator="equal">
      <formula>"*Enter crew info in yellow 'Notes' box*"</formula>
    </cfRule>
  </conditionalFormatting>
  <conditionalFormatting sqref="C76">
    <cfRule type="cellIs" dxfId="26" priority="1" operator="equal">
      <formula>"*Enter crew info in yellow 'Notes' box*"</formula>
    </cfRule>
  </conditionalFormatting>
  <conditionalFormatting sqref="F4">
    <cfRule type="cellIs" dxfId="25" priority="51" operator="equal">
      <formula>"**Wrong boat class or Event Number**"</formula>
    </cfRule>
  </conditionalFormatting>
  <conditionalFormatting sqref="F10">
    <cfRule type="cellIs" dxfId="24" priority="47" operator="equal">
      <formula>"**Wrong boat class or Event Number**"</formula>
    </cfRule>
  </conditionalFormatting>
  <conditionalFormatting sqref="F16">
    <cfRule type="cellIs" dxfId="23" priority="43" operator="equal">
      <formula>"**Wrong boat class or Event Number**"</formula>
    </cfRule>
  </conditionalFormatting>
  <conditionalFormatting sqref="F22">
    <cfRule type="cellIs" dxfId="22" priority="39" operator="equal">
      <formula>"**Wrong boat class or Event Number**"</formula>
    </cfRule>
  </conditionalFormatting>
  <conditionalFormatting sqref="F28">
    <cfRule type="cellIs" dxfId="21" priority="35" operator="equal">
      <formula>"**Wrong boat class or Event Number**"</formula>
    </cfRule>
  </conditionalFormatting>
  <conditionalFormatting sqref="F34">
    <cfRule type="cellIs" dxfId="20" priority="31" operator="equal">
      <formula>"**Wrong boat class or Event Number**"</formula>
    </cfRule>
  </conditionalFormatting>
  <conditionalFormatting sqref="F40">
    <cfRule type="cellIs" dxfId="19" priority="27" operator="equal">
      <formula>"**Wrong boat class or Event Number**"</formula>
    </cfRule>
  </conditionalFormatting>
  <conditionalFormatting sqref="F46">
    <cfRule type="cellIs" dxfId="18" priority="23" operator="equal">
      <formula>"**Wrong boat class or Event Number**"</formula>
    </cfRule>
  </conditionalFormatting>
  <conditionalFormatting sqref="F52">
    <cfRule type="cellIs" dxfId="17" priority="19" operator="equal">
      <formula>"**Wrong boat class or Event Number**"</formula>
    </cfRule>
  </conditionalFormatting>
  <conditionalFormatting sqref="F58">
    <cfRule type="cellIs" dxfId="16" priority="15" operator="equal">
      <formula>"**Wrong boat class or Event Number**"</formula>
    </cfRule>
  </conditionalFormatting>
  <conditionalFormatting sqref="F64">
    <cfRule type="cellIs" dxfId="15" priority="11" operator="equal">
      <formula>"**Wrong boat class or Event Number**"</formula>
    </cfRule>
  </conditionalFormatting>
  <conditionalFormatting sqref="F70">
    <cfRule type="cellIs" dxfId="14" priority="7" operator="equal">
      <formula>"**Wrong boat class or Event Number**"</formula>
    </cfRule>
  </conditionalFormatting>
  <conditionalFormatting sqref="F76">
    <cfRule type="cellIs" dxfId="13" priority="3" operator="equal">
      <formula>"**Wrong boat class or Event Number**"</formula>
    </cfRule>
  </conditionalFormatting>
  <conditionalFormatting sqref="G4">
    <cfRule type="cellIs" dxfId="12" priority="52" operator="equal">
      <formula>"*Enter crew info in yellow 'Notes' box*"</formula>
    </cfRule>
  </conditionalFormatting>
  <conditionalFormatting sqref="G10">
    <cfRule type="cellIs" dxfId="11" priority="48" operator="equal">
      <formula>"*Enter crew info in yellow 'Notes' box*"</formula>
    </cfRule>
  </conditionalFormatting>
  <conditionalFormatting sqref="G16">
    <cfRule type="cellIs" dxfId="10" priority="44" operator="equal">
      <formula>"*Enter crew info in yellow 'Notes' box*"</formula>
    </cfRule>
  </conditionalFormatting>
  <conditionalFormatting sqref="G22">
    <cfRule type="cellIs" dxfId="9" priority="40" operator="equal">
      <formula>"*Enter crew info in yellow 'Notes' box*"</formula>
    </cfRule>
  </conditionalFormatting>
  <conditionalFormatting sqref="G28">
    <cfRule type="cellIs" dxfId="8" priority="36" operator="equal">
      <formula>"*Enter crew info in yellow 'Notes' box*"</formula>
    </cfRule>
  </conditionalFormatting>
  <conditionalFormatting sqref="G34">
    <cfRule type="cellIs" dxfId="7" priority="32" operator="equal">
      <formula>"*Enter crew info in yellow 'Notes' box*"</formula>
    </cfRule>
  </conditionalFormatting>
  <conditionalFormatting sqref="G40">
    <cfRule type="cellIs" dxfId="6" priority="28" operator="equal">
      <formula>"*Enter crew info in yellow 'Notes' box*"</formula>
    </cfRule>
  </conditionalFormatting>
  <conditionalFormatting sqref="G46">
    <cfRule type="cellIs" dxfId="5" priority="24" operator="equal">
      <formula>"*Enter crew info in yellow 'Notes' box*"</formula>
    </cfRule>
  </conditionalFormatting>
  <conditionalFormatting sqref="G52">
    <cfRule type="cellIs" dxfId="4" priority="20" operator="equal">
      <formula>"*Enter crew info in yellow 'Notes' box*"</formula>
    </cfRule>
  </conditionalFormatting>
  <conditionalFormatting sqref="G58">
    <cfRule type="cellIs" dxfId="3" priority="16" operator="equal">
      <formula>"*Enter crew info in yellow 'Notes' box*"</formula>
    </cfRule>
  </conditionalFormatting>
  <conditionalFormatting sqref="G64">
    <cfRule type="cellIs" dxfId="2" priority="12" operator="equal">
      <formula>"*Enter crew info in yellow 'Notes' box*"</formula>
    </cfRule>
  </conditionalFormatting>
  <conditionalFormatting sqref="G70">
    <cfRule type="cellIs" dxfId="1" priority="8" operator="equal">
      <formula>"*Enter crew info in yellow 'Notes' box*"</formula>
    </cfRule>
  </conditionalFormatting>
  <conditionalFormatting sqref="G76">
    <cfRule type="cellIs" dxfId="0" priority="4" operator="equal">
      <formula>"*Enter crew info in yellow 'Notes' box*"</formula>
    </cfRule>
  </conditionalFormatting>
  <dataValidations count="1">
    <dataValidation type="list" showInputMessage="1" showErrorMessage="1" error="Enter name in &quot;Names and Numbers&quot; sheet first" prompt="First_name Surname" sqref="B6 B12 B18 B24 B30 B36 B48 B54 B60 F60 F54 F48 F42 F36 F30 F24 F18 F12 F6 B42 B66 F66 B72 F72 B78 F78" xr:uid="{8D8F7B5D-651D-4CDD-8F54-CDDA1D7EDFDD}">
      <formula1>Sorted_Names</formula1>
    </dataValidation>
  </dataValidations>
  <pageMargins left="0.7" right="0.7" top="0.75" bottom="0.75" header="0.3" footer="0.3"/>
  <ignoredErrors>
    <ignoredError sqref="B5 B11 B17 B23 B29 B35 B41 B47 B53 B59 F5 F11 F17 F23 F29 F35 F41 F47 F53 F59" unlockedFormula="1"/>
  </ignoredErrors>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D80"/>
  <sheetViews>
    <sheetView workbookViewId="0"/>
  </sheetViews>
  <sheetFormatPr defaultRowHeight="14.4" x14ac:dyDescent="0.55000000000000004"/>
  <cols>
    <col min="1" max="1" width="5.83984375" style="1" customWidth="1"/>
    <col min="2" max="2" width="30.68359375" bestFit="1" customWidth="1"/>
    <col min="3" max="3" width="8.89453125" style="1" customWidth="1"/>
    <col min="4" max="4" width="22.05078125" bestFit="1" customWidth="1"/>
  </cols>
  <sheetData>
    <row r="2" spans="1:4" s="38" customFormat="1" ht="16.8" customHeight="1" x14ac:dyDescent="0.55000000000000004">
      <c r="A2" s="129" t="s">
        <v>137</v>
      </c>
      <c r="B2" s="129"/>
    </row>
    <row r="3" spans="1:4" s="46" customFormat="1" ht="28.8" x14ac:dyDescent="0.55000000000000004">
      <c r="A3" s="101" t="s">
        <v>36</v>
      </c>
      <c r="B3" s="102" t="s">
        <v>37</v>
      </c>
      <c r="C3" s="107" t="s">
        <v>38</v>
      </c>
      <c r="D3" s="108"/>
    </row>
    <row r="4" spans="1:4" s="46" customFormat="1" x14ac:dyDescent="0.55000000000000004">
      <c r="A4" s="102">
        <v>1</v>
      </c>
      <c r="B4" s="108" t="s">
        <v>112</v>
      </c>
      <c r="C4" s="107">
        <v>8</v>
      </c>
      <c r="D4" s="108" t="s">
        <v>110</v>
      </c>
    </row>
    <row r="5" spans="1:4" s="46" customFormat="1" x14ac:dyDescent="0.55000000000000004">
      <c r="A5" s="102">
        <v>2</v>
      </c>
      <c r="B5" s="108" t="s">
        <v>113</v>
      </c>
      <c r="C5" s="107">
        <v>8</v>
      </c>
      <c r="D5" s="108" t="s">
        <v>110</v>
      </c>
    </row>
    <row r="6" spans="1:4" s="46" customFormat="1" x14ac:dyDescent="0.55000000000000004">
      <c r="A6" s="102">
        <v>3</v>
      </c>
      <c r="B6" s="108" t="s">
        <v>114</v>
      </c>
      <c r="C6" s="107">
        <v>8</v>
      </c>
      <c r="D6" s="108" t="s">
        <v>110</v>
      </c>
    </row>
    <row r="7" spans="1:4" s="46" customFormat="1" x14ac:dyDescent="0.55000000000000004">
      <c r="A7" s="102">
        <v>4</v>
      </c>
      <c r="B7" s="108" t="s">
        <v>115</v>
      </c>
      <c r="C7" s="107">
        <v>8</v>
      </c>
      <c r="D7" s="108" t="s">
        <v>110</v>
      </c>
    </row>
    <row r="8" spans="1:4" s="46" customFormat="1" x14ac:dyDescent="0.55000000000000004">
      <c r="A8" s="102">
        <v>5</v>
      </c>
      <c r="B8" s="108" t="s">
        <v>116</v>
      </c>
      <c r="C8" s="107">
        <v>4</v>
      </c>
      <c r="D8" s="108" t="s">
        <v>110</v>
      </c>
    </row>
    <row r="9" spans="1:4" s="46" customFormat="1" x14ac:dyDescent="0.55000000000000004">
      <c r="A9" s="102">
        <v>6</v>
      </c>
      <c r="B9" s="108" t="s">
        <v>117</v>
      </c>
      <c r="C9" s="107">
        <v>4</v>
      </c>
      <c r="D9" s="108" t="s">
        <v>110</v>
      </c>
    </row>
    <row r="10" spans="1:4" s="46" customFormat="1" x14ac:dyDescent="0.55000000000000004">
      <c r="A10" s="102">
        <v>7</v>
      </c>
      <c r="B10" s="108" t="s">
        <v>118</v>
      </c>
      <c r="C10" s="107">
        <v>4</v>
      </c>
      <c r="D10" s="108" t="s">
        <v>110</v>
      </c>
    </row>
    <row r="11" spans="1:4" s="46" customFormat="1" x14ac:dyDescent="0.55000000000000004">
      <c r="A11" s="102">
        <v>8</v>
      </c>
      <c r="B11" s="108" t="s">
        <v>119</v>
      </c>
      <c r="C11" s="107">
        <v>4</v>
      </c>
      <c r="D11" s="108" t="s">
        <v>110</v>
      </c>
    </row>
    <row r="12" spans="1:4" s="46" customFormat="1" x14ac:dyDescent="0.55000000000000004">
      <c r="A12" s="102">
        <v>9</v>
      </c>
      <c r="B12" s="108" t="s">
        <v>120</v>
      </c>
      <c r="C12" s="107">
        <v>2</v>
      </c>
      <c r="D12" s="108" t="s">
        <v>110</v>
      </c>
    </row>
    <row r="13" spans="1:4" s="46" customFormat="1" x14ac:dyDescent="0.55000000000000004">
      <c r="A13" s="102">
        <v>10</v>
      </c>
      <c r="B13" s="108" t="s">
        <v>121</v>
      </c>
      <c r="C13" s="107">
        <v>2</v>
      </c>
      <c r="D13" s="108" t="s">
        <v>110</v>
      </c>
    </row>
    <row r="14" spans="1:4" s="46" customFormat="1" x14ac:dyDescent="0.55000000000000004">
      <c r="A14" s="102">
        <v>11</v>
      </c>
      <c r="B14" s="108" t="s">
        <v>94</v>
      </c>
      <c r="C14" s="107">
        <v>2</v>
      </c>
      <c r="D14" s="108" t="s">
        <v>110</v>
      </c>
    </row>
    <row r="15" spans="1:4" s="46" customFormat="1" x14ac:dyDescent="0.55000000000000004">
      <c r="A15" s="102">
        <v>12</v>
      </c>
      <c r="B15" s="108" t="s">
        <v>144</v>
      </c>
      <c r="C15" s="107">
        <v>2</v>
      </c>
      <c r="D15" s="108" t="s">
        <v>110</v>
      </c>
    </row>
    <row r="16" spans="1:4" s="46" customFormat="1" x14ac:dyDescent="0.55000000000000004">
      <c r="A16" s="102">
        <v>13</v>
      </c>
      <c r="B16" s="110" t="s">
        <v>122</v>
      </c>
      <c r="C16" s="107" t="s">
        <v>123</v>
      </c>
      <c r="D16" s="108" t="s">
        <v>136</v>
      </c>
    </row>
    <row r="17" spans="1:4" s="46" customFormat="1" x14ac:dyDescent="0.55000000000000004">
      <c r="A17" s="102">
        <v>21</v>
      </c>
      <c r="B17" s="108" t="s">
        <v>124</v>
      </c>
      <c r="C17" s="107">
        <v>8</v>
      </c>
      <c r="D17" s="108" t="s">
        <v>111</v>
      </c>
    </row>
    <row r="18" spans="1:4" s="46" customFormat="1" x14ac:dyDescent="0.55000000000000004">
      <c r="A18" s="102">
        <v>22</v>
      </c>
      <c r="B18" s="108" t="s">
        <v>125</v>
      </c>
      <c r="C18" s="107">
        <v>8</v>
      </c>
      <c r="D18" s="108" t="s">
        <v>111</v>
      </c>
    </row>
    <row r="19" spans="1:4" s="46" customFormat="1" x14ac:dyDescent="0.55000000000000004">
      <c r="A19" s="102">
        <v>23</v>
      </c>
      <c r="B19" s="108" t="s">
        <v>126</v>
      </c>
      <c r="C19" s="107">
        <v>8</v>
      </c>
      <c r="D19" s="108" t="s">
        <v>111</v>
      </c>
    </row>
    <row r="20" spans="1:4" s="46" customFormat="1" x14ac:dyDescent="0.55000000000000004">
      <c r="A20" s="102">
        <v>24</v>
      </c>
      <c r="B20" s="108" t="s">
        <v>127</v>
      </c>
      <c r="C20" s="107">
        <v>8</v>
      </c>
      <c r="D20" s="108" t="s">
        <v>111</v>
      </c>
    </row>
    <row r="21" spans="1:4" s="46" customFormat="1" x14ac:dyDescent="0.55000000000000004">
      <c r="A21" s="102">
        <v>25</v>
      </c>
      <c r="B21" s="108" t="s">
        <v>128</v>
      </c>
      <c r="C21" s="107">
        <v>8</v>
      </c>
      <c r="D21" s="108" t="s">
        <v>111</v>
      </c>
    </row>
    <row r="22" spans="1:4" s="46" customFormat="1" x14ac:dyDescent="0.55000000000000004">
      <c r="A22" s="102">
        <v>26</v>
      </c>
      <c r="B22" s="108" t="s">
        <v>129</v>
      </c>
      <c r="C22" s="107">
        <v>4</v>
      </c>
      <c r="D22" s="108" t="s">
        <v>111</v>
      </c>
    </row>
    <row r="23" spans="1:4" s="46" customFormat="1" x14ac:dyDescent="0.55000000000000004">
      <c r="A23" s="102">
        <v>27</v>
      </c>
      <c r="B23" s="108" t="s">
        <v>130</v>
      </c>
      <c r="C23" s="107">
        <v>4</v>
      </c>
      <c r="D23" s="108" t="s">
        <v>111</v>
      </c>
    </row>
    <row r="24" spans="1:4" s="46" customFormat="1" x14ac:dyDescent="0.55000000000000004">
      <c r="A24" s="102">
        <v>28</v>
      </c>
      <c r="B24" s="108" t="s">
        <v>131</v>
      </c>
      <c r="C24" s="107">
        <v>4</v>
      </c>
      <c r="D24" s="108" t="s">
        <v>111</v>
      </c>
    </row>
    <row r="25" spans="1:4" s="46" customFormat="1" x14ac:dyDescent="0.55000000000000004">
      <c r="A25" s="102">
        <v>29</v>
      </c>
      <c r="B25" s="108" t="s">
        <v>132</v>
      </c>
      <c r="C25" s="107">
        <v>4</v>
      </c>
      <c r="D25" s="108" t="s">
        <v>111</v>
      </c>
    </row>
    <row r="26" spans="1:4" s="46" customFormat="1" x14ac:dyDescent="0.55000000000000004">
      <c r="A26" s="102">
        <v>30</v>
      </c>
      <c r="B26" s="108" t="s">
        <v>133</v>
      </c>
      <c r="C26" s="107">
        <v>2</v>
      </c>
      <c r="D26" s="108" t="s">
        <v>111</v>
      </c>
    </row>
    <row r="27" spans="1:4" s="46" customFormat="1" x14ac:dyDescent="0.55000000000000004">
      <c r="A27" s="102">
        <v>31</v>
      </c>
      <c r="B27" s="108" t="s">
        <v>134</v>
      </c>
      <c r="C27" s="107">
        <v>2</v>
      </c>
      <c r="D27" s="108" t="s">
        <v>111</v>
      </c>
    </row>
    <row r="28" spans="1:4" s="46" customFormat="1" x14ac:dyDescent="0.55000000000000004">
      <c r="A28" s="102">
        <v>32</v>
      </c>
      <c r="B28" s="108" t="s">
        <v>93</v>
      </c>
      <c r="C28" s="107">
        <v>2</v>
      </c>
      <c r="D28" s="108" t="s">
        <v>111</v>
      </c>
    </row>
    <row r="29" spans="1:4" s="46" customFormat="1" x14ac:dyDescent="0.55000000000000004">
      <c r="A29" s="102">
        <v>33</v>
      </c>
      <c r="B29" s="108" t="s">
        <v>145</v>
      </c>
      <c r="C29" s="107">
        <v>2</v>
      </c>
      <c r="D29" s="108" t="s">
        <v>111</v>
      </c>
    </row>
    <row r="30" spans="1:4" s="46" customFormat="1" x14ac:dyDescent="0.55000000000000004">
      <c r="A30" s="102">
        <v>34</v>
      </c>
      <c r="B30" s="110" t="s">
        <v>135</v>
      </c>
      <c r="C30" s="107" t="s">
        <v>123</v>
      </c>
      <c r="D30" s="108" t="s">
        <v>136</v>
      </c>
    </row>
    <row r="31" spans="1:4" s="46" customFormat="1" ht="49.2" customHeight="1" x14ac:dyDescent="0.55000000000000004">
      <c r="B31" s="113" t="s">
        <v>142</v>
      </c>
      <c r="C31" s="70"/>
    </row>
    <row r="32" spans="1:4" x14ac:dyDescent="0.55000000000000004">
      <c r="B32" s="114" t="s">
        <v>143</v>
      </c>
    </row>
    <row r="33" spans="1:4" x14ac:dyDescent="0.55000000000000004">
      <c r="B33" t="s">
        <v>39</v>
      </c>
      <c r="C33" s="1">
        <v>1</v>
      </c>
    </row>
    <row r="34" spans="1:4" x14ac:dyDescent="0.55000000000000004">
      <c r="B34" t="s">
        <v>40</v>
      </c>
      <c r="C34" s="1">
        <v>34</v>
      </c>
    </row>
    <row r="35" spans="1:4" x14ac:dyDescent="0.55000000000000004">
      <c r="B35" s="99"/>
    </row>
    <row r="36" spans="1:4" x14ac:dyDescent="0.55000000000000004">
      <c r="B36" s="99"/>
    </row>
    <row r="37" spans="1:4" x14ac:dyDescent="0.55000000000000004">
      <c r="B37" s="99"/>
    </row>
    <row r="38" spans="1:4" x14ac:dyDescent="0.55000000000000004">
      <c r="B38" s="99"/>
    </row>
    <row r="39" spans="1:4" x14ac:dyDescent="0.55000000000000004">
      <c r="B39" s="99" t="s">
        <v>41</v>
      </c>
    </row>
    <row r="40" spans="1:4" x14ac:dyDescent="0.55000000000000004">
      <c r="A40" s="1">
        <v>1</v>
      </c>
      <c r="B40" s="100" t="s">
        <v>112</v>
      </c>
      <c r="C40" s="1">
        <v>8</v>
      </c>
      <c r="D40" t="s">
        <v>110</v>
      </c>
    </row>
    <row r="41" spans="1:4" x14ac:dyDescent="0.55000000000000004">
      <c r="A41" s="1">
        <v>2</v>
      </c>
      <c r="B41" s="100" t="s">
        <v>113</v>
      </c>
      <c r="C41" s="1">
        <v>8</v>
      </c>
      <c r="D41" t="s">
        <v>110</v>
      </c>
    </row>
    <row r="42" spans="1:4" x14ac:dyDescent="0.55000000000000004">
      <c r="A42" s="1">
        <v>3</v>
      </c>
      <c r="B42" s="100" t="s">
        <v>114</v>
      </c>
      <c r="C42" s="1">
        <v>8</v>
      </c>
      <c r="D42" t="s">
        <v>110</v>
      </c>
    </row>
    <row r="43" spans="1:4" x14ac:dyDescent="0.55000000000000004">
      <c r="A43" s="1">
        <v>4</v>
      </c>
      <c r="B43" s="100" t="s">
        <v>115</v>
      </c>
      <c r="C43" s="1">
        <v>8</v>
      </c>
      <c r="D43" t="s">
        <v>110</v>
      </c>
    </row>
    <row r="44" spans="1:4" x14ac:dyDescent="0.55000000000000004">
      <c r="A44" s="1">
        <v>13</v>
      </c>
      <c r="B44" s="100" t="s">
        <v>122</v>
      </c>
      <c r="C44" s="1" t="s">
        <v>123</v>
      </c>
      <c r="D44" s="112" t="s">
        <v>141</v>
      </c>
    </row>
    <row r="45" spans="1:4" x14ac:dyDescent="0.55000000000000004">
      <c r="A45" s="1">
        <v>21</v>
      </c>
      <c r="B45" s="100" t="s">
        <v>124</v>
      </c>
      <c r="C45" s="1">
        <v>8</v>
      </c>
      <c r="D45" t="s">
        <v>111</v>
      </c>
    </row>
    <row r="46" spans="1:4" x14ac:dyDescent="0.55000000000000004">
      <c r="A46" s="1">
        <v>22</v>
      </c>
      <c r="B46" s="100" t="s">
        <v>125</v>
      </c>
      <c r="C46" s="1">
        <v>8</v>
      </c>
      <c r="D46" t="s">
        <v>111</v>
      </c>
    </row>
    <row r="47" spans="1:4" x14ac:dyDescent="0.55000000000000004">
      <c r="A47" s="1">
        <v>23</v>
      </c>
      <c r="B47" s="100" t="s">
        <v>126</v>
      </c>
      <c r="C47" s="1">
        <v>8</v>
      </c>
      <c r="D47" t="s">
        <v>111</v>
      </c>
    </row>
    <row r="48" spans="1:4" x14ac:dyDescent="0.55000000000000004">
      <c r="A48" s="1">
        <v>24</v>
      </c>
      <c r="B48" s="100" t="s">
        <v>127</v>
      </c>
      <c r="C48" s="1">
        <v>8</v>
      </c>
      <c r="D48" t="s">
        <v>111</v>
      </c>
    </row>
    <row r="49" spans="1:4" x14ac:dyDescent="0.55000000000000004">
      <c r="A49" s="1">
        <v>25</v>
      </c>
      <c r="B49" s="100" t="s">
        <v>128</v>
      </c>
      <c r="C49" s="1">
        <v>8</v>
      </c>
      <c r="D49" t="s">
        <v>111</v>
      </c>
    </row>
    <row r="50" spans="1:4" x14ac:dyDescent="0.55000000000000004">
      <c r="A50" s="1">
        <v>34</v>
      </c>
      <c r="B50" s="100" t="s">
        <v>135</v>
      </c>
      <c r="C50" s="1" t="s">
        <v>123</v>
      </c>
      <c r="D50" s="112" t="s">
        <v>141</v>
      </c>
    </row>
    <row r="51" spans="1:4" x14ac:dyDescent="0.55000000000000004">
      <c r="B51" s="99"/>
    </row>
    <row r="52" spans="1:4" x14ac:dyDescent="0.55000000000000004">
      <c r="B52" s="99"/>
    </row>
    <row r="53" spans="1:4" x14ac:dyDescent="0.55000000000000004">
      <c r="B53" s="99"/>
    </row>
    <row r="54" spans="1:4" x14ac:dyDescent="0.55000000000000004">
      <c r="B54" s="99" t="s">
        <v>42</v>
      </c>
    </row>
    <row r="55" spans="1:4" x14ac:dyDescent="0.55000000000000004">
      <c r="A55" s="1">
        <v>5</v>
      </c>
      <c r="B55" s="100" t="s">
        <v>116</v>
      </c>
      <c r="C55" s="1">
        <v>4</v>
      </c>
      <c r="D55" t="s">
        <v>110</v>
      </c>
    </row>
    <row r="56" spans="1:4" x14ac:dyDescent="0.55000000000000004">
      <c r="A56" s="1">
        <v>6</v>
      </c>
      <c r="B56" s="100" t="s">
        <v>117</v>
      </c>
      <c r="C56" s="1">
        <v>4</v>
      </c>
      <c r="D56" t="s">
        <v>110</v>
      </c>
    </row>
    <row r="57" spans="1:4" x14ac:dyDescent="0.55000000000000004">
      <c r="A57" s="1">
        <v>7</v>
      </c>
      <c r="B57" s="100" t="s">
        <v>118</v>
      </c>
      <c r="C57" s="1">
        <v>4</v>
      </c>
      <c r="D57" t="s">
        <v>110</v>
      </c>
    </row>
    <row r="58" spans="1:4" x14ac:dyDescent="0.55000000000000004">
      <c r="A58" s="1">
        <v>8</v>
      </c>
      <c r="B58" s="100" t="s">
        <v>119</v>
      </c>
      <c r="C58" s="1">
        <v>4</v>
      </c>
      <c r="D58" t="s">
        <v>110</v>
      </c>
    </row>
    <row r="59" spans="1:4" x14ac:dyDescent="0.55000000000000004">
      <c r="A59" s="1">
        <v>13</v>
      </c>
      <c r="B59" s="100" t="s">
        <v>122</v>
      </c>
      <c r="C59" s="1" t="s">
        <v>123</v>
      </c>
      <c r="D59" s="112" t="s">
        <v>141</v>
      </c>
    </row>
    <row r="60" spans="1:4" x14ac:dyDescent="0.55000000000000004">
      <c r="A60" s="1">
        <v>26</v>
      </c>
      <c r="B60" s="100" t="s">
        <v>129</v>
      </c>
      <c r="C60" s="1">
        <v>4</v>
      </c>
      <c r="D60" t="s">
        <v>111</v>
      </c>
    </row>
    <row r="61" spans="1:4" x14ac:dyDescent="0.55000000000000004">
      <c r="A61" s="1">
        <v>27</v>
      </c>
      <c r="B61" s="100" t="s">
        <v>130</v>
      </c>
      <c r="C61" s="1">
        <v>4</v>
      </c>
      <c r="D61" t="s">
        <v>111</v>
      </c>
    </row>
    <row r="62" spans="1:4" x14ac:dyDescent="0.55000000000000004">
      <c r="A62" s="1">
        <v>28</v>
      </c>
      <c r="B62" s="100" t="s">
        <v>131</v>
      </c>
      <c r="C62" s="1">
        <v>4</v>
      </c>
      <c r="D62" t="s">
        <v>111</v>
      </c>
    </row>
    <row r="63" spans="1:4" x14ac:dyDescent="0.55000000000000004">
      <c r="A63" s="1">
        <v>29</v>
      </c>
      <c r="B63" s="100" t="s">
        <v>132</v>
      </c>
      <c r="C63" s="1">
        <v>4</v>
      </c>
      <c r="D63" t="s">
        <v>111</v>
      </c>
    </row>
    <row r="64" spans="1:4" x14ac:dyDescent="0.55000000000000004">
      <c r="A64" s="1">
        <v>34</v>
      </c>
      <c r="B64" s="100" t="s">
        <v>135</v>
      </c>
      <c r="C64" s="1" t="s">
        <v>123</v>
      </c>
      <c r="D64" s="112" t="s">
        <v>141</v>
      </c>
    </row>
    <row r="65" spans="1:4" x14ac:dyDescent="0.55000000000000004">
      <c r="B65" s="100"/>
    </row>
    <row r="66" spans="1:4" x14ac:dyDescent="0.55000000000000004">
      <c r="B66" s="100"/>
    </row>
    <row r="67" spans="1:4" x14ac:dyDescent="0.55000000000000004">
      <c r="B67" s="100"/>
    </row>
    <row r="68" spans="1:4" x14ac:dyDescent="0.55000000000000004">
      <c r="B68" s="100"/>
    </row>
    <row r="69" spans="1:4" x14ac:dyDescent="0.55000000000000004">
      <c r="B69" s="100"/>
    </row>
    <row r="70" spans="1:4" x14ac:dyDescent="0.55000000000000004">
      <c r="B70" s="73"/>
    </row>
    <row r="71" spans="1:4" x14ac:dyDescent="0.55000000000000004">
      <c r="B71" s="73"/>
    </row>
    <row r="72" spans="1:4" x14ac:dyDescent="0.55000000000000004">
      <c r="B72" s="106" t="s">
        <v>101</v>
      </c>
    </row>
    <row r="73" spans="1:4" x14ac:dyDescent="0.55000000000000004">
      <c r="A73" s="1">
        <v>9</v>
      </c>
      <c r="B73" s="100" t="s">
        <v>120</v>
      </c>
      <c r="C73" s="1">
        <v>2</v>
      </c>
      <c r="D73" t="s">
        <v>110</v>
      </c>
    </row>
    <row r="74" spans="1:4" x14ac:dyDescent="0.55000000000000004">
      <c r="A74" s="1">
        <v>10</v>
      </c>
      <c r="B74" t="s">
        <v>121</v>
      </c>
      <c r="C74" s="1">
        <v>2</v>
      </c>
      <c r="D74" t="s">
        <v>110</v>
      </c>
    </row>
    <row r="75" spans="1:4" x14ac:dyDescent="0.55000000000000004">
      <c r="A75" s="1">
        <v>11</v>
      </c>
      <c r="B75" t="s">
        <v>94</v>
      </c>
      <c r="C75" s="1">
        <v>2</v>
      </c>
      <c r="D75" t="s">
        <v>110</v>
      </c>
    </row>
    <row r="76" spans="1:4" x14ac:dyDescent="0.55000000000000004">
      <c r="A76" s="1">
        <v>12</v>
      </c>
      <c r="B76" t="s">
        <v>144</v>
      </c>
      <c r="C76" s="1">
        <v>2</v>
      </c>
      <c r="D76" t="s">
        <v>110</v>
      </c>
    </row>
    <row r="77" spans="1:4" x14ac:dyDescent="0.55000000000000004">
      <c r="A77" s="1">
        <v>30</v>
      </c>
      <c r="B77" t="s">
        <v>133</v>
      </c>
      <c r="C77" s="1">
        <v>2</v>
      </c>
      <c r="D77" t="s">
        <v>111</v>
      </c>
    </row>
    <row r="78" spans="1:4" x14ac:dyDescent="0.55000000000000004">
      <c r="A78" s="1">
        <v>31</v>
      </c>
      <c r="B78" t="s">
        <v>134</v>
      </c>
      <c r="C78" s="1">
        <v>2</v>
      </c>
      <c r="D78" t="s">
        <v>111</v>
      </c>
    </row>
    <row r="79" spans="1:4" x14ac:dyDescent="0.55000000000000004">
      <c r="A79" s="1">
        <v>32</v>
      </c>
      <c r="B79" t="s">
        <v>93</v>
      </c>
      <c r="C79" s="1">
        <v>2</v>
      </c>
      <c r="D79" t="s">
        <v>111</v>
      </c>
    </row>
    <row r="80" spans="1:4" x14ac:dyDescent="0.55000000000000004">
      <c r="A80" s="1">
        <v>33</v>
      </c>
      <c r="B80" t="s">
        <v>145</v>
      </c>
      <c r="C80" s="1">
        <v>2</v>
      </c>
      <c r="D80" t="s">
        <v>111</v>
      </c>
    </row>
  </sheetData>
  <sheetProtection sheet="1" objects="1" scenarios="1" selectLockedCells="1" selectUnlockedCells="1"/>
  <mergeCells count="1">
    <mergeCell ref="A2:B2"/>
  </mergeCells>
  <phoneticPr fontId="13" type="noConversion"/>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D922BF-D007-4861-BE99-E353A3FB3113}">
  <dimension ref="A1"/>
  <sheetViews>
    <sheetView workbookViewId="0"/>
  </sheetViews>
  <sheetFormatPr defaultRowHeight="14.4" x14ac:dyDescent="0.55000000000000004"/>
  <sheetData/>
  <sheetProtection sheet="1" objects="1" scenarios="1" selectLockedCells="1" selectUnlockedCells="1"/>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8247F7-B0CA-45D6-8809-BE49E7CE5062}">
  <dimension ref="A1:O155"/>
  <sheetViews>
    <sheetView topLeftCell="F31" workbookViewId="0">
      <selection activeCell="A2" sqref="A2:B32"/>
    </sheetView>
  </sheetViews>
  <sheetFormatPr defaultRowHeight="14.4" x14ac:dyDescent="0.55000000000000004"/>
  <cols>
    <col min="1" max="3" width="34.89453125" customWidth="1"/>
    <col min="4" max="4" width="14.5234375" customWidth="1"/>
    <col min="5" max="5" width="21.3125" style="1" customWidth="1"/>
    <col min="11" max="11" width="25" customWidth="1"/>
    <col min="12" max="12" width="15.68359375" customWidth="1"/>
    <col min="13" max="13" width="25.41796875" customWidth="1"/>
    <col min="14" max="14" width="13.734375" bestFit="1" customWidth="1"/>
    <col min="15" max="15" width="20.9453125" style="1" bestFit="1" customWidth="1"/>
  </cols>
  <sheetData>
    <row r="1" spans="1:15" x14ac:dyDescent="0.55000000000000004">
      <c r="A1" s="39" t="str">
        <f>'Front sheet'!A2</f>
        <v>Aberdeen HOR (Day 1) - Saturday 15 February 2025 (V2)</v>
      </c>
      <c r="B1" s="39"/>
      <c r="C1" s="39"/>
      <c r="K1" s="39" t="str">
        <f>'Front sheet'!A2</f>
        <v>Aberdeen HOR (Day 1) - Saturday 15 February 2025 (V2)</v>
      </c>
    </row>
    <row r="2" spans="1:15" x14ac:dyDescent="0.55000000000000004">
      <c r="A2" t="s">
        <v>43</v>
      </c>
      <c r="D2" s="47" t="str">
        <f>IF('Front sheet'!E18&gt;0,'Front sheet'!E18,"")</f>
        <v/>
      </c>
      <c r="K2" t="s">
        <v>43</v>
      </c>
      <c r="L2" s="47">
        <f>'Front sheet'!E18</f>
        <v>0</v>
      </c>
    </row>
    <row r="3" spans="1:15" x14ac:dyDescent="0.55000000000000004">
      <c r="A3" s="50" t="s">
        <v>44</v>
      </c>
      <c r="B3" s="50"/>
      <c r="C3" s="50"/>
      <c r="K3" s="50" t="s">
        <v>45</v>
      </c>
    </row>
    <row r="4" spans="1:15" x14ac:dyDescent="0.55000000000000004">
      <c r="A4" s="48" t="s">
        <v>27</v>
      </c>
      <c r="D4" s="48" t="s">
        <v>28</v>
      </c>
      <c r="E4" s="83" t="s">
        <v>31</v>
      </c>
      <c r="K4" s="48" t="s">
        <v>27</v>
      </c>
      <c r="L4" s="48" t="s">
        <v>57</v>
      </c>
      <c r="M4" s="48" t="s">
        <v>58</v>
      </c>
      <c r="N4" s="48" t="s">
        <v>28</v>
      </c>
      <c r="O4" s="83" t="s">
        <v>31</v>
      </c>
    </row>
    <row r="5" spans="1:15" x14ac:dyDescent="0.55000000000000004">
      <c r="A5" s="49" t="str">
        <f>IF(Names_and_Numbers!A5&gt;0, TRIM(Names_and_Numbers!A5),"XXX ZZZ")</f>
        <v>XXX ZZZ</v>
      </c>
      <c r="B5" s="49" t="str">
        <f>LEFT(A5,FIND(" ",A5&amp;" ")-1)</f>
        <v>XXX</v>
      </c>
      <c r="C5" s="49" t="str">
        <f>RIGHT(A5,LEN(A5)-FIND(" ",A5&amp;" "))</f>
        <v>ZZZ</v>
      </c>
      <c r="D5" s="49" t="str">
        <f>IF(Names_and_Numbers!B5&gt;0,Names_and_Numbers!B5,"")</f>
        <v/>
      </c>
      <c r="E5" s="84" t="str">
        <f>IF(Names_and_Numbers!C5&gt;0,Names_and_Numbers!C5,"")</f>
        <v/>
      </c>
      <c r="K5" s="49" t="str" cm="1">
        <f t="array" ref="K5:O155">_xlfn.SORTBY(A5:E155,A5:A155)</f>
        <v>XXX ZZZ</v>
      </c>
      <c r="L5" s="49" t="str">
        <v>XXX</v>
      </c>
      <c r="M5" s="49" t="str">
        <v>ZZZ</v>
      </c>
      <c r="N5" t="str">
        <v/>
      </c>
      <c r="O5" s="1" t="str">
        <v/>
      </c>
    </row>
    <row r="6" spans="1:15" x14ac:dyDescent="0.55000000000000004">
      <c r="A6" s="49" t="str">
        <f>IF(Names_and_Numbers!A6&gt;0, TRIM(Names_and_Numbers!A6),"XXX ZZZ")</f>
        <v>XXX ZZZ</v>
      </c>
      <c r="B6" s="49" t="str">
        <f>LEFT(A6,FIND(" ",A6&amp;" ")-1)</f>
        <v>XXX</v>
      </c>
      <c r="C6" s="49" t="str">
        <f>RIGHT(A6,LEN(A6)-FIND(" ",A6&amp;" "))</f>
        <v>ZZZ</v>
      </c>
      <c r="D6" s="49" t="str">
        <f>IF(Names_and_Numbers!B6&gt;0,Names_and_Numbers!B6,"")</f>
        <v/>
      </c>
      <c r="E6" s="84" t="str">
        <f>IF(Names_and_Numbers!C6&gt;0,Names_and_Numbers!C6,"")</f>
        <v/>
      </c>
      <c r="K6" s="49" t="str">
        <v>XXX ZZZ</v>
      </c>
      <c r="L6" s="49" t="str">
        <v>XXX</v>
      </c>
      <c r="M6" s="49" t="str">
        <v>ZZZ</v>
      </c>
      <c r="N6" t="str">
        <v/>
      </c>
      <c r="O6" s="1" t="str">
        <v/>
      </c>
    </row>
    <row r="7" spans="1:15" x14ac:dyDescent="0.55000000000000004">
      <c r="A7" s="49" t="str">
        <f>IF(Names_and_Numbers!A7&gt;0, TRIM(Names_and_Numbers!A7),"XXX ZZZ")</f>
        <v>XXX ZZZ</v>
      </c>
      <c r="B7" s="49" t="str">
        <f>LEFT(A7,FIND(" ",A7&amp;" ")-1)</f>
        <v>XXX</v>
      </c>
      <c r="C7" s="49" t="str">
        <f t="shared" ref="C7:C10" si="0">RIGHT(A7,LEN(A7)-FIND(" ",A7&amp;" "))</f>
        <v>ZZZ</v>
      </c>
      <c r="D7" s="49" t="str">
        <f>IF(Names_and_Numbers!B7&gt;0,Names_and_Numbers!B7,"")</f>
        <v/>
      </c>
      <c r="E7" s="84" t="str">
        <f>IF(Names_and_Numbers!C7&gt;0,Names_and_Numbers!C7,"")</f>
        <v/>
      </c>
      <c r="K7" s="49" t="str">
        <v>XXX ZZZ</v>
      </c>
      <c r="L7" s="49" t="str">
        <v>XXX</v>
      </c>
      <c r="M7" s="49" t="str">
        <v>ZZZ</v>
      </c>
      <c r="N7" t="str">
        <v/>
      </c>
      <c r="O7" s="1" t="str">
        <v/>
      </c>
    </row>
    <row r="8" spans="1:15" x14ac:dyDescent="0.55000000000000004">
      <c r="A8" s="49" t="str">
        <f>IF(Names_and_Numbers!A8&gt;0, TRIM(Names_and_Numbers!A8),"XXX ZZZ")</f>
        <v>XXX ZZZ</v>
      </c>
      <c r="B8" s="49" t="str">
        <f t="shared" ref="B8:B71" si="1">LEFT(A8,FIND(" ",A8&amp;" ")-1)</f>
        <v>XXX</v>
      </c>
      <c r="C8" s="49" t="str">
        <f t="shared" si="0"/>
        <v>ZZZ</v>
      </c>
      <c r="D8" s="49" t="str">
        <f>IF(Names_and_Numbers!B8&gt;0,Names_and_Numbers!B8,"")</f>
        <v/>
      </c>
      <c r="E8" s="84" t="str">
        <f>IF(Names_and_Numbers!C8&gt;0,Names_and_Numbers!C8,"")</f>
        <v/>
      </c>
      <c r="K8" s="49" t="str">
        <v>XXX ZZZ</v>
      </c>
      <c r="L8" s="49" t="str">
        <v>XXX</v>
      </c>
      <c r="M8" s="49" t="str">
        <v>ZZZ</v>
      </c>
      <c r="N8" t="str">
        <v/>
      </c>
      <c r="O8" s="1" t="str">
        <v/>
      </c>
    </row>
    <row r="9" spans="1:15" x14ac:dyDescent="0.55000000000000004">
      <c r="A9" s="49" t="str">
        <f>IF(Names_and_Numbers!A9&gt;0, TRIM(Names_and_Numbers!A9),"XXX ZZZ")</f>
        <v>XXX ZZZ</v>
      </c>
      <c r="B9" s="49" t="str">
        <f t="shared" si="1"/>
        <v>XXX</v>
      </c>
      <c r="C9" s="49" t="str">
        <f t="shared" si="0"/>
        <v>ZZZ</v>
      </c>
      <c r="D9" s="49" t="str">
        <f>IF(Names_and_Numbers!B9&gt;0,Names_and_Numbers!B9,"")</f>
        <v/>
      </c>
      <c r="E9" s="84" t="str">
        <f>IF(Names_and_Numbers!C9&gt;0,Names_and_Numbers!C9,"")</f>
        <v/>
      </c>
      <c r="K9" s="49" t="str">
        <v>XXX ZZZ</v>
      </c>
      <c r="L9" s="49" t="str">
        <v>XXX</v>
      </c>
      <c r="M9" s="49" t="str">
        <v>ZZZ</v>
      </c>
      <c r="N9" t="str">
        <v/>
      </c>
      <c r="O9" s="1" t="str">
        <v/>
      </c>
    </row>
    <row r="10" spans="1:15" x14ac:dyDescent="0.55000000000000004">
      <c r="A10" s="49" t="str">
        <f>IF(Names_and_Numbers!A10&gt;0, TRIM(Names_and_Numbers!A10),"XXX ZZZ")</f>
        <v>XXX ZZZ</v>
      </c>
      <c r="B10" s="49" t="str">
        <f t="shared" si="1"/>
        <v>XXX</v>
      </c>
      <c r="C10" s="49" t="str">
        <f t="shared" si="0"/>
        <v>ZZZ</v>
      </c>
      <c r="D10" s="49" t="str">
        <f>IF(Names_and_Numbers!B10&gt;0,Names_and_Numbers!B10,"")</f>
        <v/>
      </c>
      <c r="E10" s="84" t="str">
        <f>IF(Names_and_Numbers!C10&gt;0,Names_and_Numbers!C10,"")</f>
        <v/>
      </c>
      <c r="K10" s="49" t="str">
        <v>XXX ZZZ</v>
      </c>
      <c r="L10" s="49" t="str">
        <v>XXX</v>
      </c>
      <c r="M10" s="49" t="str">
        <v>ZZZ</v>
      </c>
      <c r="N10" t="str">
        <v/>
      </c>
      <c r="O10" s="1" t="str">
        <v/>
      </c>
    </row>
    <row r="11" spans="1:15" x14ac:dyDescent="0.55000000000000004">
      <c r="A11" s="49" t="str">
        <f>IF(Names_and_Numbers!A11&gt;0, TRIM(Names_and_Numbers!A11),"XXX ZZZ")</f>
        <v>XXX ZZZ</v>
      </c>
      <c r="B11" s="49" t="str">
        <f t="shared" si="1"/>
        <v>XXX</v>
      </c>
      <c r="C11" s="49" t="str">
        <f t="shared" ref="C11:C74" si="2">RIGHT(A11,LEN(A11)-FIND(" ",A11&amp;" "))</f>
        <v>ZZZ</v>
      </c>
      <c r="D11" s="49" t="str">
        <f>IF(Names_and_Numbers!B11&gt;0,Names_and_Numbers!B11,"")</f>
        <v/>
      </c>
      <c r="E11" s="84" t="str">
        <f>IF(Names_and_Numbers!C11&gt;0,Names_and_Numbers!C11,"")</f>
        <v/>
      </c>
      <c r="K11" s="49" t="str">
        <v>XXX ZZZ</v>
      </c>
      <c r="L11" s="49" t="str">
        <v>XXX</v>
      </c>
      <c r="M11" s="49" t="str">
        <v>ZZZ</v>
      </c>
      <c r="N11" t="str">
        <v/>
      </c>
      <c r="O11" s="1" t="str">
        <v/>
      </c>
    </row>
    <row r="12" spans="1:15" x14ac:dyDescent="0.55000000000000004">
      <c r="A12" s="49" t="str">
        <f>IF(Names_and_Numbers!A12&gt;0, TRIM(Names_and_Numbers!A12),"XXX ZZZ")</f>
        <v>XXX ZZZ</v>
      </c>
      <c r="B12" s="49" t="str">
        <f t="shared" si="1"/>
        <v>XXX</v>
      </c>
      <c r="C12" s="49" t="str">
        <f t="shared" si="2"/>
        <v>ZZZ</v>
      </c>
      <c r="D12" s="49" t="str">
        <f>IF(Names_and_Numbers!B12&gt;0,Names_and_Numbers!B12,"")</f>
        <v/>
      </c>
      <c r="E12" s="84" t="str">
        <f>IF(Names_and_Numbers!C12&gt;0,Names_and_Numbers!C12,"")</f>
        <v/>
      </c>
      <c r="K12" s="49" t="str">
        <v>XXX ZZZ</v>
      </c>
      <c r="L12" s="49" t="str">
        <v>XXX</v>
      </c>
      <c r="M12" s="49" t="str">
        <v>ZZZ</v>
      </c>
      <c r="N12" t="str">
        <v/>
      </c>
      <c r="O12" s="1" t="str">
        <v/>
      </c>
    </row>
    <row r="13" spans="1:15" x14ac:dyDescent="0.55000000000000004">
      <c r="A13" s="49" t="str">
        <f>IF(Names_and_Numbers!A13&gt;0, TRIM(Names_and_Numbers!A13),"XXX ZZZ")</f>
        <v>XXX ZZZ</v>
      </c>
      <c r="B13" s="49" t="str">
        <f t="shared" si="1"/>
        <v>XXX</v>
      </c>
      <c r="C13" s="49" t="str">
        <f t="shared" si="2"/>
        <v>ZZZ</v>
      </c>
      <c r="D13" s="49" t="str">
        <f>IF(Names_and_Numbers!B13&gt;0,Names_and_Numbers!B13,"")</f>
        <v/>
      </c>
      <c r="E13" s="84" t="str">
        <f>IF(Names_and_Numbers!C13&gt;0,Names_and_Numbers!C13,"")</f>
        <v/>
      </c>
      <c r="K13" s="49" t="str">
        <v>XXX ZZZ</v>
      </c>
      <c r="L13" s="49" t="str">
        <v>XXX</v>
      </c>
      <c r="M13" s="49" t="str">
        <v>ZZZ</v>
      </c>
      <c r="N13" t="str">
        <v/>
      </c>
      <c r="O13" s="1" t="str">
        <v/>
      </c>
    </row>
    <row r="14" spans="1:15" x14ac:dyDescent="0.55000000000000004">
      <c r="A14" s="49" t="str">
        <f>IF(Names_and_Numbers!A14&gt;0, TRIM(Names_and_Numbers!A14),"XXX ZZZ")</f>
        <v>XXX ZZZ</v>
      </c>
      <c r="B14" s="49" t="str">
        <f t="shared" si="1"/>
        <v>XXX</v>
      </c>
      <c r="C14" s="49" t="str">
        <f t="shared" si="2"/>
        <v>ZZZ</v>
      </c>
      <c r="D14" s="49" t="str">
        <f>IF(Names_and_Numbers!B14&gt;0,Names_and_Numbers!B14,"")</f>
        <v/>
      </c>
      <c r="E14" s="84" t="str">
        <f>IF(Names_and_Numbers!C14&gt;0,Names_and_Numbers!C14,"")</f>
        <v/>
      </c>
      <c r="K14" s="49" t="str">
        <v>XXX ZZZ</v>
      </c>
      <c r="L14" s="49" t="str">
        <v>XXX</v>
      </c>
      <c r="M14" s="49" t="str">
        <v>ZZZ</v>
      </c>
      <c r="N14" t="str">
        <v/>
      </c>
      <c r="O14" s="1" t="str">
        <v/>
      </c>
    </row>
    <row r="15" spans="1:15" x14ac:dyDescent="0.55000000000000004">
      <c r="A15" s="49" t="str">
        <f>IF(Names_and_Numbers!A15&gt;0, TRIM(Names_and_Numbers!A15),"XXX ZZZ")</f>
        <v>XXX ZZZ</v>
      </c>
      <c r="B15" s="49" t="str">
        <f t="shared" si="1"/>
        <v>XXX</v>
      </c>
      <c r="C15" s="49" t="str">
        <f t="shared" si="2"/>
        <v>ZZZ</v>
      </c>
      <c r="D15" s="49" t="str">
        <f>IF(Names_and_Numbers!B15&gt;0,Names_and_Numbers!B15,"")</f>
        <v/>
      </c>
      <c r="E15" s="84" t="str">
        <f>IF(Names_and_Numbers!C15&gt;0,Names_and_Numbers!C15,"")</f>
        <v/>
      </c>
      <c r="K15" s="49" t="str">
        <v>XXX ZZZ</v>
      </c>
      <c r="L15" s="49" t="str">
        <v>XXX</v>
      </c>
      <c r="M15" s="49" t="str">
        <v>ZZZ</v>
      </c>
      <c r="N15" t="str">
        <v/>
      </c>
      <c r="O15" s="1" t="str">
        <v/>
      </c>
    </row>
    <row r="16" spans="1:15" x14ac:dyDescent="0.55000000000000004">
      <c r="A16" s="49" t="str">
        <f>IF(Names_and_Numbers!A16&gt;0, TRIM(Names_and_Numbers!A16),"XXX ZZZ")</f>
        <v>XXX ZZZ</v>
      </c>
      <c r="B16" s="49" t="str">
        <f t="shared" si="1"/>
        <v>XXX</v>
      </c>
      <c r="C16" s="49" t="str">
        <f t="shared" si="2"/>
        <v>ZZZ</v>
      </c>
      <c r="D16" s="49" t="str">
        <f>IF(Names_and_Numbers!B16&gt;0,Names_and_Numbers!B16,"")</f>
        <v/>
      </c>
      <c r="E16" s="84" t="str">
        <f>IF(Names_and_Numbers!C16&gt;0,Names_and_Numbers!C16,"")</f>
        <v/>
      </c>
      <c r="K16" s="49" t="str">
        <v>XXX ZZZ</v>
      </c>
      <c r="L16" s="49" t="str">
        <v>XXX</v>
      </c>
      <c r="M16" s="49" t="str">
        <v>ZZZ</v>
      </c>
      <c r="N16" t="str">
        <v/>
      </c>
      <c r="O16" s="1" t="str">
        <v/>
      </c>
    </row>
    <row r="17" spans="1:15" x14ac:dyDescent="0.55000000000000004">
      <c r="A17" s="49" t="str">
        <f>IF(Names_and_Numbers!A17&gt;0, TRIM(Names_and_Numbers!A17),"XXX ZZZ")</f>
        <v>XXX ZZZ</v>
      </c>
      <c r="B17" s="49" t="str">
        <f t="shared" si="1"/>
        <v>XXX</v>
      </c>
      <c r="C17" s="49" t="str">
        <f t="shared" si="2"/>
        <v>ZZZ</v>
      </c>
      <c r="D17" s="49" t="str">
        <f>IF(Names_and_Numbers!B17&gt;0,Names_and_Numbers!B17,"")</f>
        <v/>
      </c>
      <c r="E17" s="84" t="str">
        <f>IF(Names_and_Numbers!C17&gt;0,Names_and_Numbers!C17,"")</f>
        <v/>
      </c>
      <c r="K17" s="49" t="str">
        <v>XXX ZZZ</v>
      </c>
      <c r="L17" s="49" t="str">
        <v>XXX</v>
      </c>
      <c r="M17" s="49" t="str">
        <v>ZZZ</v>
      </c>
      <c r="N17" t="str">
        <v/>
      </c>
      <c r="O17" s="1" t="str">
        <v/>
      </c>
    </row>
    <row r="18" spans="1:15" x14ac:dyDescent="0.55000000000000004">
      <c r="A18" s="49" t="str">
        <f>IF(Names_and_Numbers!A18&gt;0, TRIM(Names_and_Numbers!A18),"XXX ZZZ")</f>
        <v>XXX ZZZ</v>
      </c>
      <c r="B18" s="49" t="str">
        <f t="shared" si="1"/>
        <v>XXX</v>
      </c>
      <c r="C18" s="49" t="str">
        <f t="shared" si="2"/>
        <v>ZZZ</v>
      </c>
      <c r="D18" s="49" t="str">
        <f>IF(Names_and_Numbers!B18&gt;0,Names_and_Numbers!B18,"")</f>
        <v/>
      </c>
      <c r="E18" s="84" t="str">
        <f>IF(Names_and_Numbers!C18&gt;0,Names_and_Numbers!C18,"")</f>
        <v/>
      </c>
      <c r="K18" s="49" t="str">
        <v>XXX ZZZ</v>
      </c>
      <c r="L18" s="49" t="str">
        <v>XXX</v>
      </c>
      <c r="M18" s="49" t="str">
        <v>ZZZ</v>
      </c>
      <c r="N18" t="str">
        <v/>
      </c>
      <c r="O18" s="1" t="str">
        <v/>
      </c>
    </row>
    <row r="19" spans="1:15" x14ac:dyDescent="0.55000000000000004">
      <c r="A19" s="49" t="str">
        <f>IF(Names_and_Numbers!A19&gt;0, TRIM(Names_and_Numbers!A19),"XXX ZZZ")</f>
        <v>XXX ZZZ</v>
      </c>
      <c r="B19" s="49" t="str">
        <f t="shared" si="1"/>
        <v>XXX</v>
      </c>
      <c r="C19" s="49" t="str">
        <f t="shared" si="2"/>
        <v>ZZZ</v>
      </c>
      <c r="D19" s="49" t="str">
        <f>IF(Names_and_Numbers!B19&gt;0,Names_and_Numbers!B19,"")</f>
        <v/>
      </c>
      <c r="E19" s="84" t="str">
        <f>IF(Names_and_Numbers!C19&gt;0,Names_and_Numbers!C19,"")</f>
        <v/>
      </c>
      <c r="K19" s="49" t="str">
        <v>XXX ZZZ</v>
      </c>
      <c r="L19" s="49" t="str">
        <v>XXX</v>
      </c>
      <c r="M19" s="49" t="str">
        <v>ZZZ</v>
      </c>
      <c r="N19" t="str">
        <v/>
      </c>
      <c r="O19" s="1" t="str">
        <v/>
      </c>
    </row>
    <row r="20" spans="1:15" x14ac:dyDescent="0.55000000000000004">
      <c r="A20" s="49" t="str">
        <f>IF(Names_and_Numbers!A20&gt;0, TRIM(Names_and_Numbers!A20),"XXX ZZZ")</f>
        <v>XXX ZZZ</v>
      </c>
      <c r="B20" s="49" t="str">
        <f t="shared" si="1"/>
        <v>XXX</v>
      </c>
      <c r="C20" s="49" t="str">
        <f t="shared" si="2"/>
        <v>ZZZ</v>
      </c>
      <c r="D20" s="49" t="str">
        <f>IF(Names_and_Numbers!B20&gt;0,Names_and_Numbers!B20,"")</f>
        <v/>
      </c>
      <c r="E20" s="84" t="str">
        <f>IF(Names_and_Numbers!C20&gt;0,Names_and_Numbers!C20,"")</f>
        <v/>
      </c>
      <c r="K20" s="49" t="str">
        <v>XXX ZZZ</v>
      </c>
      <c r="L20" s="49" t="str">
        <v>XXX</v>
      </c>
      <c r="M20" s="49" t="str">
        <v>ZZZ</v>
      </c>
      <c r="N20" t="str">
        <v/>
      </c>
      <c r="O20" s="1" t="str">
        <v/>
      </c>
    </row>
    <row r="21" spans="1:15" x14ac:dyDescent="0.55000000000000004">
      <c r="A21" s="49" t="str">
        <f>IF(Names_and_Numbers!A21&gt;0, TRIM(Names_and_Numbers!A21),"XXX ZZZ")</f>
        <v>XXX ZZZ</v>
      </c>
      <c r="B21" s="49" t="str">
        <f t="shared" si="1"/>
        <v>XXX</v>
      </c>
      <c r="C21" s="49" t="str">
        <f t="shared" si="2"/>
        <v>ZZZ</v>
      </c>
      <c r="D21" s="49" t="str">
        <f>IF(Names_and_Numbers!B21&gt;0,Names_and_Numbers!B21,"")</f>
        <v/>
      </c>
      <c r="E21" s="84" t="str">
        <f>IF(Names_and_Numbers!C21&gt;0,Names_and_Numbers!C21,"")</f>
        <v/>
      </c>
      <c r="K21" s="49" t="str">
        <v>XXX ZZZ</v>
      </c>
      <c r="L21" s="49" t="str">
        <v>XXX</v>
      </c>
      <c r="M21" s="49" t="str">
        <v>ZZZ</v>
      </c>
      <c r="N21" t="str">
        <v/>
      </c>
      <c r="O21" s="1" t="str">
        <v/>
      </c>
    </row>
    <row r="22" spans="1:15" x14ac:dyDescent="0.55000000000000004">
      <c r="A22" s="49" t="str">
        <f>IF(Names_and_Numbers!A22&gt;0, TRIM(Names_and_Numbers!A22),"XXX ZZZ")</f>
        <v>XXX ZZZ</v>
      </c>
      <c r="B22" s="49" t="str">
        <f t="shared" si="1"/>
        <v>XXX</v>
      </c>
      <c r="C22" s="49" t="str">
        <f t="shared" si="2"/>
        <v>ZZZ</v>
      </c>
      <c r="D22" s="49" t="str">
        <f>IF(Names_and_Numbers!B22&gt;0,Names_and_Numbers!B22,"")</f>
        <v/>
      </c>
      <c r="E22" s="84" t="str">
        <f>IF(Names_and_Numbers!C22&gt;0,Names_and_Numbers!C22,"")</f>
        <v/>
      </c>
      <c r="K22" s="49" t="str">
        <v>XXX ZZZ</v>
      </c>
      <c r="L22" s="49" t="str">
        <v>XXX</v>
      </c>
      <c r="M22" s="49" t="str">
        <v>ZZZ</v>
      </c>
      <c r="N22" t="str">
        <v/>
      </c>
      <c r="O22" s="1" t="str">
        <v/>
      </c>
    </row>
    <row r="23" spans="1:15" x14ac:dyDescent="0.55000000000000004">
      <c r="A23" s="49" t="str">
        <f>IF(Names_and_Numbers!A23&gt;0, TRIM(Names_and_Numbers!A23),"XXX ZZZ")</f>
        <v>XXX ZZZ</v>
      </c>
      <c r="B23" s="49" t="str">
        <f t="shared" si="1"/>
        <v>XXX</v>
      </c>
      <c r="C23" s="49" t="str">
        <f t="shared" si="2"/>
        <v>ZZZ</v>
      </c>
      <c r="D23" s="49" t="str">
        <f>IF(Names_and_Numbers!B23&gt;0,Names_and_Numbers!B23,"")</f>
        <v/>
      </c>
      <c r="E23" s="84" t="str">
        <f>IF(Names_and_Numbers!C23&gt;0,Names_and_Numbers!C23,"")</f>
        <v/>
      </c>
      <c r="K23" s="49" t="str">
        <v>XXX ZZZ</v>
      </c>
      <c r="L23" s="49" t="str">
        <v>XXX</v>
      </c>
      <c r="M23" s="49" t="str">
        <v>ZZZ</v>
      </c>
      <c r="N23" t="str">
        <v/>
      </c>
      <c r="O23" s="1" t="str">
        <v/>
      </c>
    </row>
    <row r="24" spans="1:15" x14ac:dyDescent="0.55000000000000004">
      <c r="A24" s="49" t="str">
        <f>IF(Names_and_Numbers!A24&gt;0, TRIM(Names_and_Numbers!A24),"XXX ZZZ")</f>
        <v>XXX ZZZ</v>
      </c>
      <c r="B24" s="49" t="str">
        <f t="shared" si="1"/>
        <v>XXX</v>
      </c>
      <c r="C24" s="49" t="str">
        <f t="shared" si="2"/>
        <v>ZZZ</v>
      </c>
      <c r="D24" s="49" t="str">
        <f>IF(Names_and_Numbers!B24&gt;0,Names_and_Numbers!B24,"")</f>
        <v/>
      </c>
      <c r="E24" s="84" t="str">
        <f>IF(Names_and_Numbers!C24&gt;0,Names_and_Numbers!C24,"")</f>
        <v/>
      </c>
      <c r="K24" s="49" t="str">
        <v>XXX ZZZ</v>
      </c>
      <c r="L24" s="49" t="str">
        <v>XXX</v>
      </c>
      <c r="M24" s="49" t="str">
        <v>ZZZ</v>
      </c>
      <c r="N24" t="str">
        <v/>
      </c>
      <c r="O24" s="1" t="str">
        <v/>
      </c>
    </row>
    <row r="25" spans="1:15" x14ac:dyDescent="0.55000000000000004">
      <c r="A25" s="49" t="str">
        <f>IF(Names_and_Numbers!A25&gt;0, TRIM(Names_and_Numbers!A25),"XXX ZZZ")</f>
        <v>XXX ZZZ</v>
      </c>
      <c r="B25" s="49" t="str">
        <f t="shared" si="1"/>
        <v>XXX</v>
      </c>
      <c r="C25" s="49" t="str">
        <f t="shared" si="2"/>
        <v>ZZZ</v>
      </c>
      <c r="D25" s="49" t="str">
        <f>IF(Names_and_Numbers!B25&gt;0,Names_and_Numbers!B25,"")</f>
        <v/>
      </c>
      <c r="E25" s="84" t="str">
        <f>IF(Names_and_Numbers!C25&gt;0,Names_and_Numbers!C25,"")</f>
        <v/>
      </c>
      <c r="K25" s="49" t="str">
        <v>XXX ZZZ</v>
      </c>
      <c r="L25" s="49" t="str">
        <v>XXX</v>
      </c>
      <c r="M25" s="49" t="str">
        <v>ZZZ</v>
      </c>
      <c r="N25" t="str">
        <v/>
      </c>
      <c r="O25" s="1" t="str">
        <v/>
      </c>
    </row>
    <row r="26" spans="1:15" x14ac:dyDescent="0.55000000000000004">
      <c r="A26" s="49" t="str">
        <f>IF(Names_and_Numbers!A26&gt;0, TRIM(Names_and_Numbers!A26),"XXX ZZZ")</f>
        <v>XXX ZZZ</v>
      </c>
      <c r="B26" s="49" t="str">
        <f t="shared" si="1"/>
        <v>XXX</v>
      </c>
      <c r="C26" s="49" t="str">
        <f t="shared" si="2"/>
        <v>ZZZ</v>
      </c>
      <c r="D26" s="49" t="str">
        <f>IF(Names_and_Numbers!B26&gt;0,Names_and_Numbers!B26,"")</f>
        <v/>
      </c>
      <c r="E26" s="84" t="str">
        <f>IF(Names_and_Numbers!C26&gt;0,Names_and_Numbers!C26,"")</f>
        <v/>
      </c>
      <c r="K26" s="49" t="str">
        <v>XXX ZZZ</v>
      </c>
      <c r="L26" s="49" t="str">
        <v>XXX</v>
      </c>
      <c r="M26" s="49" t="str">
        <v>ZZZ</v>
      </c>
      <c r="N26" t="str">
        <v/>
      </c>
      <c r="O26" s="1" t="str">
        <v/>
      </c>
    </row>
    <row r="27" spans="1:15" x14ac:dyDescent="0.55000000000000004">
      <c r="A27" s="49" t="str">
        <f>IF(Names_and_Numbers!A27&gt;0, TRIM(Names_and_Numbers!A27),"XXX ZZZ")</f>
        <v>XXX ZZZ</v>
      </c>
      <c r="B27" s="49" t="str">
        <f t="shared" si="1"/>
        <v>XXX</v>
      </c>
      <c r="C27" s="49" t="str">
        <f t="shared" si="2"/>
        <v>ZZZ</v>
      </c>
      <c r="D27" s="49" t="str">
        <f>IF(Names_and_Numbers!B27&gt;0,Names_and_Numbers!B27,"")</f>
        <v/>
      </c>
      <c r="E27" s="84" t="str">
        <f>IF(Names_and_Numbers!C27&gt;0,Names_and_Numbers!C27,"")</f>
        <v/>
      </c>
      <c r="K27" s="49" t="str">
        <v>XXX ZZZ</v>
      </c>
      <c r="L27" s="49" t="str">
        <v>XXX</v>
      </c>
      <c r="M27" s="49" t="str">
        <v>ZZZ</v>
      </c>
      <c r="N27" t="str">
        <v/>
      </c>
      <c r="O27" s="1" t="str">
        <v/>
      </c>
    </row>
    <row r="28" spans="1:15" x14ac:dyDescent="0.55000000000000004">
      <c r="A28" s="49" t="str">
        <f>IF(Names_and_Numbers!A28&gt;0, TRIM(Names_and_Numbers!A28),"XXX ZZZ")</f>
        <v>XXX ZZZ</v>
      </c>
      <c r="B28" s="49" t="str">
        <f t="shared" si="1"/>
        <v>XXX</v>
      </c>
      <c r="C28" s="49" t="str">
        <f t="shared" si="2"/>
        <v>ZZZ</v>
      </c>
      <c r="D28" s="49" t="str">
        <f>IF(Names_and_Numbers!B28&gt;0,Names_and_Numbers!B28,"")</f>
        <v/>
      </c>
      <c r="E28" s="84" t="str">
        <f>IF(Names_and_Numbers!C28&gt;0,Names_and_Numbers!C28,"")</f>
        <v/>
      </c>
      <c r="K28" s="49" t="str">
        <v>XXX ZZZ</v>
      </c>
      <c r="L28" s="49" t="str">
        <v>XXX</v>
      </c>
      <c r="M28" s="49" t="str">
        <v>ZZZ</v>
      </c>
      <c r="N28" t="str">
        <v/>
      </c>
      <c r="O28" s="1" t="str">
        <v/>
      </c>
    </row>
    <row r="29" spans="1:15" x14ac:dyDescent="0.55000000000000004">
      <c r="A29" s="49" t="str">
        <f>IF(Names_and_Numbers!A29&gt;0, TRIM(Names_and_Numbers!A29),"XXX ZZZ")</f>
        <v>XXX ZZZ</v>
      </c>
      <c r="B29" s="49" t="str">
        <f t="shared" si="1"/>
        <v>XXX</v>
      </c>
      <c r="C29" s="49" t="str">
        <f t="shared" si="2"/>
        <v>ZZZ</v>
      </c>
      <c r="D29" s="49" t="str">
        <f>IF(Names_and_Numbers!B29&gt;0,Names_and_Numbers!B29,"")</f>
        <v/>
      </c>
      <c r="E29" s="84" t="str">
        <f>IF(Names_and_Numbers!C29&gt;0,Names_and_Numbers!C29,"")</f>
        <v/>
      </c>
      <c r="K29" s="49" t="str">
        <v>XXX ZZZ</v>
      </c>
      <c r="L29" s="49" t="str">
        <v>XXX</v>
      </c>
      <c r="M29" s="49" t="str">
        <v>ZZZ</v>
      </c>
      <c r="N29" t="str">
        <v/>
      </c>
      <c r="O29" s="1" t="str">
        <v/>
      </c>
    </row>
    <row r="30" spans="1:15" x14ac:dyDescent="0.55000000000000004">
      <c r="A30" s="49" t="str">
        <f>IF(Names_and_Numbers!A30&gt;0, TRIM(Names_and_Numbers!A30),"XXX ZZZ")</f>
        <v>XXX ZZZ</v>
      </c>
      <c r="B30" s="49" t="str">
        <f t="shared" si="1"/>
        <v>XXX</v>
      </c>
      <c r="C30" s="49" t="str">
        <f t="shared" si="2"/>
        <v>ZZZ</v>
      </c>
      <c r="D30" s="49" t="str">
        <f>IF(Names_and_Numbers!B30&gt;0,Names_and_Numbers!B30,"")</f>
        <v/>
      </c>
      <c r="E30" s="84" t="str">
        <f>IF(Names_and_Numbers!C30&gt;0,Names_and_Numbers!C30,"")</f>
        <v/>
      </c>
      <c r="K30" s="49" t="str">
        <v>XXX ZZZ</v>
      </c>
      <c r="L30" s="49" t="str">
        <v>XXX</v>
      </c>
      <c r="M30" s="49" t="str">
        <v>ZZZ</v>
      </c>
      <c r="N30" t="str">
        <v/>
      </c>
      <c r="O30" s="1" t="str">
        <v/>
      </c>
    </row>
    <row r="31" spans="1:15" x14ac:dyDescent="0.55000000000000004">
      <c r="A31" s="49" t="str">
        <f>IF(Names_and_Numbers!A31&gt;0, TRIM(Names_and_Numbers!A31),"XXX ZZZ")</f>
        <v>XXX ZZZ</v>
      </c>
      <c r="B31" s="49" t="str">
        <f t="shared" si="1"/>
        <v>XXX</v>
      </c>
      <c r="C31" s="49" t="str">
        <f t="shared" si="2"/>
        <v>ZZZ</v>
      </c>
      <c r="D31" s="49" t="str">
        <f>IF(Names_and_Numbers!B31&gt;0,Names_and_Numbers!B31,"")</f>
        <v/>
      </c>
      <c r="E31" s="84" t="str">
        <f>IF(Names_and_Numbers!C31&gt;0,Names_and_Numbers!C31,"")</f>
        <v/>
      </c>
      <c r="K31" s="49" t="str">
        <v>XXX ZZZ</v>
      </c>
      <c r="L31" s="49" t="str">
        <v>XXX</v>
      </c>
      <c r="M31" s="49" t="str">
        <v>ZZZ</v>
      </c>
      <c r="N31" t="str">
        <v/>
      </c>
      <c r="O31" s="1" t="str">
        <v/>
      </c>
    </row>
    <row r="32" spans="1:15" x14ac:dyDescent="0.55000000000000004">
      <c r="A32" s="49" t="str">
        <f>IF(Names_and_Numbers!A32&gt;0, TRIM(Names_and_Numbers!A32),"XXX ZZZ")</f>
        <v>XXX ZZZ</v>
      </c>
      <c r="B32" s="49" t="str">
        <f t="shared" si="1"/>
        <v>XXX</v>
      </c>
      <c r="C32" s="49" t="str">
        <f t="shared" si="2"/>
        <v>ZZZ</v>
      </c>
      <c r="D32" s="49" t="str">
        <f>IF(Names_and_Numbers!B32&gt;0,Names_and_Numbers!B32,"")</f>
        <v/>
      </c>
      <c r="E32" s="84" t="str">
        <f>IF(Names_and_Numbers!C32&gt;0,Names_and_Numbers!C32,"")</f>
        <v/>
      </c>
      <c r="K32" s="49" t="str">
        <v>XXX ZZZ</v>
      </c>
      <c r="L32" s="49" t="str">
        <v>XXX</v>
      </c>
      <c r="M32" s="49" t="str">
        <v>ZZZ</v>
      </c>
      <c r="N32" t="str">
        <v/>
      </c>
      <c r="O32" s="1" t="str">
        <v/>
      </c>
    </row>
    <row r="33" spans="1:15" x14ac:dyDescent="0.55000000000000004">
      <c r="A33" s="49" t="str">
        <f>IF(Names_and_Numbers!A33&gt;0, TRIM(Names_and_Numbers!A33),"XXX ZZZ")</f>
        <v>XXX ZZZ</v>
      </c>
      <c r="B33" s="49" t="str">
        <f t="shared" si="1"/>
        <v>XXX</v>
      </c>
      <c r="C33" s="49" t="str">
        <f t="shared" si="2"/>
        <v>ZZZ</v>
      </c>
      <c r="D33" s="49" t="str">
        <f>IF(Names_and_Numbers!B33&gt;0,Names_and_Numbers!B33,"")</f>
        <v/>
      </c>
      <c r="E33" s="84" t="str">
        <f>IF(Names_and_Numbers!C33&gt;0,Names_and_Numbers!C33,"")</f>
        <v/>
      </c>
      <c r="K33" s="49" t="str">
        <v>XXX ZZZ</v>
      </c>
      <c r="L33" s="49" t="str">
        <v>XXX</v>
      </c>
      <c r="M33" s="49" t="str">
        <v>ZZZ</v>
      </c>
      <c r="N33" t="str">
        <v/>
      </c>
      <c r="O33" s="1" t="str">
        <v/>
      </c>
    </row>
    <row r="34" spans="1:15" x14ac:dyDescent="0.55000000000000004">
      <c r="A34" s="49" t="str">
        <f>IF(Names_and_Numbers!A34&gt;0, TRIM(Names_and_Numbers!A34),"XXX ZZZ")</f>
        <v>XXX ZZZ</v>
      </c>
      <c r="B34" s="49" t="str">
        <f t="shared" si="1"/>
        <v>XXX</v>
      </c>
      <c r="C34" s="49" t="str">
        <f t="shared" si="2"/>
        <v>ZZZ</v>
      </c>
      <c r="D34" s="49" t="str">
        <f>IF(Names_and_Numbers!B34&gt;0,Names_and_Numbers!B34,"")</f>
        <v/>
      </c>
      <c r="E34" s="84" t="str">
        <f>IF(Names_and_Numbers!C34&gt;0,Names_and_Numbers!C34,"")</f>
        <v/>
      </c>
      <c r="K34" s="49" t="str">
        <v>XXX ZZZ</v>
      </c>
      <c r="L34" s="49" t="str">
        <v>XXX</v>
      </c>
      <c r="M34" s="49" t="str">
        <v>ZZZ</v>
      </c>
      <c r="N34" t="str">
        <v/>
      </c>
      <c r="O34" s="1" t="str">
        <v/>
      </c>
    </row>
    <row r="35" spans="1:15" x14ac:dyDescent="0.55000000000000004">
      <c r="A35" s="49" t="str">
        <f>IF(Names_and_Numbers!A35&gt;0, TRIM(Names_and_Numbers!A35),"XXX ZZZ")</f>
        <v>XXX ZZZ</v>
      </c>
      <c r="B35" s="49" t="str">
        <f t="shared" si="1"/>
        <v>XXX</v>
      </c>
      <c r="C35" s="49" t="str">
        <f t="shared" si="2"/>
        <v>ZZZ</v>
      </c>
      <c r="D35" s="49" t="str">
        <f>IF(Names_and_Numbers!B35&gt;0,Names_and_Numbers!B35,"")</f>
        <v/>
      </c>
      <c r="E35" s="84" t="str">
        <f>IF(Names_and_Numbers!C35&gt;0,Names_and_Numbers!C35,"")</f>
        <v/>
      </c>
      <c r="K35" s="49" t="str">
        <v>XXX ZZZ</v>
      </c>
      <c r="L35" s="49" t="str">
        <v>XXX</v>
      </c>
      <c r="M35" s="49" t="str">
        <v>ZZZ</v>
      </c>
      <c r="N35" t="str">
        <v/>
      </c>
      <c r="O35" s="1" t="str">
        <v/>
      </c>
    </row>
    <row r="36" spans="1:15" x14ac:dyDescent="0.55000000000000004">
      <c r="A36" s="49" t="str">
        <f>IF(Names_and_Numbers!A36&gt;0, TRIM(Names_and_Numbers!A36),"XXX ZZZ")</f>
        <v>XXX ZZZ</v>
      </c>
      <c r="B36" s="49" t="str">
        <f t="shared" si="1"/>
        <v>XXX</v>
      </c>
      <c r="C36" s="49" t="str">
        <f t="shared" si="2"/>
        <v>ZZZ</v>
      </c>
      <c r="D36" s="49" t="str">
        <f>IF(Names_and_Numbers!B36&gt;0,Names_and_Numbers!B36,"")</f>
        <v/>
      </c>
      <c r="E36" s="84" t="str">
        <f>IF(Names_and_Numbers!C36&gt;0,Names_and_Numbers!C36,"")</f>
        <v/>
      </c>
      <c r="K36" s="49" t="str">
        <v>XXX ZZZ</v>
      </c>
      <c r="L36" s="49" t="str">
        <v>XXX</v>
      </c>
      <c r="M36" s="49" t="str">
        <v>ZZZ</v>
      </c>
      <c r="N36" t="str">
        <v/>
      </c>
      <c r="O36" s="1" t="str">
        <v/>
      </c>
    </row>
    <row r="37" spans="1:15" x14ac:dyDescent="0.55000000000000004">
      <c r="A37" s="49" t="str">
        <f>IF(Names_and_Numbers!A37&gt;0, TRIM(Names_and_Numbers!A37),"XXX ZZZ")</f>
        <v>XXX ZZZ</v>
      </c>
      <c r="B37" s="49" t="str">
        <f t="shared" si="1"/>
        <v>XXX</v>
      </c>
      <c r="C37" s="49" t="str">
        <f t="shared" si="2"/>
        <v>ZZZ</v>
      </c>
      <c r="D37" s="49" t="str">
        <f>IF(Names_and_Numbers!B37&gt;0,Names_and_Numbers!B37,"")</f>
        <v/>
      </c>
      <c r="E37" s="84" t="str">
        <f>IF(Names_and_Numbers!C37&gt;0,Names_and_Numbers!C37,"")</f>
        <v/>
      </c>
      <c r="K37" s="49" t="str">
        <v>XXX ZZZ</v>
      </c>
      <c r="L37" s="49" t="str">
        <v>XXX</v>
      </c>
      <c r="M37" s="49" t="str">
        <v>ZZZ</v>
      </c>
      <c r="N37" t="str">
        <v/>
      </c>
      <c r="O37" s="1" t="str">
        <v/>
      </c>
    </row>
    <row r="38" spans="1:15" x14ac:dyDescent="0.55000000000000004">
      <c r="A38" s="49" t="str">
        <f>IF(Names_and_Numbers!A38&gt;0, TRIM(Names_and_Numbers!A38),"XXX ZZZ")</f>
        <v>XXX ZZZ</v>
      </c>
      <c r="B38" s="49" t="str">
        <f t="shared" si="1"/>
        <v>XXX</v>
      </c>
      <c r="C38" s="49" t="str">
        <f t="shared" si="2"/>
        <v>ZZZ</v>
      </c>
      <c r="D38" s="49" t="str">
        <f>IF(Names_and_Numbers!B38&gt;0,Names_and_Numbers!B38,"")</f>
        <v/>
      </c>
      <c r="E38" s="84" t="str">
        <f>IF(Names_and_Numbers!C38&gt;0,Names_and_Numbers!C38,"")</f>
        <v/>
      </c>
      <c r="K38" s="49" t="str">
        <v>XXX ZZZ</v>
      </c>
      <c r="L38" s="49" t="str">
        <v>XXX</v>
      </c>
      <c r="M38" s="49" t="str">
        <v>ZZZ</v>
      </c>
      <c r="N38" t="str">
        <v/>
      </c>
      <c r="O38" s="1" t="str">
        <v/>
      </c>
    </row>
    <row r="39" spans="1:15" x14ac:dyDescent="0.55000000000000004">
      <c r="A39" s="49" t="str">
        <f>IF(Names_and_Numbers!A39&gt;0, TRIM(Names_and_Numbers!A39),"XXX ZZZ")</f>
        <v>XXX ZZZ</v>
      </c>
      <c r="B39" s="49" t="str">
        <f t="shared" si="1"/>
        <v>XXX</v>
      </c>
      <c r="C39" s="49" t="str">
        <f t="shared" si="2"/>
        <v>ZZZ</v>
      </c>
      <c r="D39" s="49" t="str">
        <f>IF(Names_and_Numbers!B39&gt;0,Names_and_Numbers!B39,"")</f>
        <v/>
      </c>
      <c r="E39" s="84" t="str">
        <f>IF(Names_and_Numbers!C39&gt;0,Names_and_Numbers!C39,"")</f>
        <v/>
      </c>
      <c r="K39" s="49" t="str">
        <v>XXX ZZZ</v>
      </c>
      <c r="L39" s="49" t="str">
        <v>XXX</v>
      </c>
      <c r="M39" s="49" t="str">
        <v>ZZZ</v>
      </c>
      <c r="N39" t="str">
        <v/>
      </c>
      <c r="O39" s="1" t="str">
        <v/>
      </c>
    </row>
    <row r="40" spans="1:15" x14ac:dyDescent="0.55000000000000004">
      <c r="A40" s="49" t="str">
        <f>IF(Names_and_Numbers!A40&gt;0, TRIM(Names_and_Numbers!A40),"XXX ZZZ")</f>
        <v>XXX ZZZ</v>
      </c>
      <c r="B40" s="49" t="str">
        <f t="shared" si="1"/>
        <v>XXX</v>
      </c>
      <c r="C40" s="49" t="str">
        <f t="shared" si="2"/>
        <v>ZZZ</v>
      </c>
      <c r="D40" s="49" t="str">
        <f>IF(Names_and_Numbers!B40&gt;0,Names_and_Numbers!B40,"")</f>
        <v/>
      </c>
      <c r="E40" s="84" t="str">
        <f>IF(Names_and_Numbers!C40&gt;0,Names_and_Numbers!C40,"")</f>
        <v/>
      </c>
      <c r="K40" s="49" t="str">
        <v>XXX ZZZ</v>
      </c>
      <c r="L40" s="49" t="str">
        <v>XXX</v>
      </c>
      <c r="M40" s="49" t="str">
        <v>ZZZ</v>
      </c>
      <c r="N40" t="str">
        <v/>
      </c>
      <c r="O40" s="1" t="str">
        <v/>
      </c>
    </row>
    <row r="41" spans="1:15" x14ac:dyDescent="0.55000000000000004">
      <c r="A41" s="49" t="str">
        <f>IF(Names_and_Numbers!A41&gt;0, TRIM(Names_and_Numbers!A41),"XXX ZZZ")</f>
        <v>XXX ZZZ</v>
      </c>
      <c r="B41" s="49" t="str">
        <f t="shared" si="1"/>
        <v>XXX</v>
      </c>
      <c r="C41" s="49" t="str">
        <f t="shared" si="2"/>
        <v>ZZZ</v>
      </c>
      <c r="D41" s="49" t="str">
        <f>IF(Names_and_Numbers!B41&gt;0,Names_and_Numbers!B41,"")</f>
        <v/>
      </c>
      <c r="E41" s="84" t="str">
        <f>IF(Names_and_Numbers!C41&gt;0,Names_and_Numbers!C41,"")</f>
        <v/>
      </c>
      <c r="K41" s="49" t="str">
        <v>XXX ZZZ</v>
      </c>
      <c r="L41" s="49" t="str">
        <v>XXX</v>
      </c>
      <c r="M41" s="49" t="str">
        <v>ZZZ</v>
      </c>
      <c r="N41" t="str">
        <v/>
      </c>
      <c r="O41" s="1" t="str">
        <v/>
      </c>
    </row>
    <row r="42" spans="1:15" x14ac:dyDescent="0.55000000000000004">
      <c r="A42" s="49" t="str">
        <f>IF(Names_and_Numbers!A42&gt;0, TRIM(Names_and_Numbers!A42),"XXX ZZZ")</f>
        <v>XXX ZZZ</v>
      </c>
      <c r="B42" s="49" t="str">
        <f t="shared" si="1"/>
        <v>XXX</v>
      </c>
      <c r="C42" s="49" t="str">
        <f t="shared" si="2"/>
        <v>ZZZ</v>
      </c>
      <c r="D42" s="49" t="str">
        <f>IF(Names_and_Numbers!B42&gt;0,Names_and_Numbers!B42,"")</f>
        <v/>
      </c>
      <c r="E42" s="84" t="str">
        <f>IF(Names_and_Numbers!C42&gt;0,Names_and_Numbers!C42,"")</f>
        <v/>
      </c>
      <c r="K42" s="49" t="str">
        <v>XXX ZZZ</v>
      </c>
      <c r="L42" s="49" t="str">
        <v>XXX</v>
      </c>
      <c r="M42" s="49" t="str">
        <v>ZZZ</v>
      </c>
      <c r="N42" t="str">
        <v/>
      </c>
      <c r="O42" s="1" t="str">
        <v/>
      </c>
    </row>
    <row r="43" spans="1:15" x14ac:dyDescent="0.55000000000000004">
      <c r="A43" s="49" t="str">
        <f>IF(Names_and_Numbers!A43&gt;0, TRIM(Names_and_Numbers!A43),"XXX ZZZ")</f>
        <v>XXX ZZZ</v>
      </c>
      <c r="B43" s="49" t="str">
        <f t="shared" si="1"/>
        <v>XXX</v>
      </c>
      <c r="C43" s="49" t="str">
        <f t="shared" si="2"/>
        <v>ZZZ</v>
      </c>
      <c r="D43" s="49" t="str">
        <f>IF(Names_and_Numbers!B43&gt;0,Names_and_Numbers!B43,"")</f>
        <v/>
      </c>
      <c r="E43" s="84" t="str">
        <f>IF(Names_and_Numbers!C43&gt;0,Names_and_Numbers!C43,"")</f>
        <v/>
      </c>
      <c r="K43" s="49" t="str">
        <v>XXX ZZZ</v>
      </c>
      <c r="L43" s="49" t="str">
        <v>XXX</v>
      </c>
      <c r="M43" s="49" t="str">
        <v>ZZZ</v>
      </c>
      <c r="N43" t="str">
        <v/>
      </c>
      <c r="O43" s="1" t="str">
        <v/>
      </c>
    </row>
    <row r="44" spans="1:15" x14ac:dyDescent="0.55000000000000004">
      <c r="A44" s="49" t="str">
        <f>IF(Names_and_Numbers!A44&gt;0, TRIM(Names_and_Numbers!A44),"XXX ZZZ")</f>
        <v>XXX ZZZ</v>
      </c>
      <c r="B44" s="49" t="str">
        <f t="shared" si="1"/>
        <v>XXX</v>
      </c>
      <c r="C44" s="49" t="str">
        <f t="shared" si="2"/>
        <v>ZZZ</v>
      </c>
      <c r="D44" s="49" t="str">
        <f>IF(Names_and_Numbers!B44&gt;0,Names_and_Numbers!B44,"")</f>
        <v/>
      </c>
      <c r="E44" s="84" t="str">
        <f>IF(Names_and_Numbers!C44&gt;0,Names_and_Numbers!C44,"")</f>
        <v/>
      </c>
      <c r="K44" s="49" t="str">
        <v>XXX ZZZ</v>
      </c>
      <c r="L44" s="49" t="str">
        <v>XXX</v>
      </c>
      <c r="M44" s="49" t="str">
        <v>ZZZ</v>
      </c>
      <c r="N44" t="str">
        <v/>
      </c>
      <c r="O44" s="1" t="str">
        <v/>
      </c>
    </row>
    <row r="45" spans="1:15" x14ac:dyDescent="0.55000000000000004">
      <c r="A45" s="49" t="str">
        <f>IF(Names_and_Numbers!A45&gt;0, TRIM(Names_and_Numbers!A45),"XXX ZZZ")</f>
        <v>XXX ZZZ</v>
      </c>
      <c r="B45" s="49" t="str">
        <f t="shared" si="1"/>
        <v>XXX</v>
      </c>
      <c r="C45" s="49" t="str">
        <f t="shared" si="2"/>
        <v>ZZZ</v>
      </c>
      <c r="D45" s="49" t="str">
        <f>IF(Names_and_Numbers!B45&gt;0,Names_and_Numbers!B45,"")</f>
        <v/>
      </c>
      <c r="E45" s="84" t="str">
        <f>IF(Names_and_Numbers!C45&gt;0,Names_and_Numbers!C45,"")</f>
        <v/>
      </c>
      <c r="K45" s="49" t="str">
        <v>XXX ZZZ</v>
      </c>
      <c r="L45" s="49" t="str">
        <v>XXX</v>
      </c>
      <c r="M45" s="49" t="str">
        <v>ZZZ</v>
      </c>
      <c r="N45" t="str">
        <v/>
      </c>
      <c r="O45" s="1" t="str">
        <v/>
      </c>
    </row>
    <row r="46" spans="1:15" x14ac:dyDescent="0.55000000000000004">
      <c r="A46" s="49" t="str">
        <f>IF(Names_and_Numbers!A46&gt;0, TRIM(Names_and_Numbers!A46),"XXX ZZZ")</f>
        <v>XXX ZZZ</v>
      </c>
      <c r="B46" s="49" t="str">
        <f t="shared" si="1"/>
        <v>XXX</v>
      </c>
      <c r="C46" s="49" t="str">
        <f t="shared" si="2"/>
        <v>ZZZ</v>
      </c>
      <c r="D46" s="49" t="str">
        <f>IF(Names_and_Numbers!B46&gt;0,Names_and_Numbers!B46,"")</f>
        <v/>
      </c>
      <c r="E46" s="84" t="str">
        <f>IF(Names_and_Numbers!C46&gt;0,Names_and_Numbers!C46,"")</f>
        <v/>
      </c>
      <c r="K46" s="49" t="str">
        <v>XXX ZZZ</v>
      </c>
      <c r="L46" s="49" t="str">
        <v>XXX</v>
      </c>
      <c r="M46" s="49" t="str">
        <v>ZZZ</v>
      </c>
      <c r="N46" t="str">
        <v/>
      </c>
      <c r="O46" s="1" t="str">
        <v/>
      </c>
    </row>
    <row r="47" spans="1:15" x14ac:dyDescent="0.55000000000000004">
      <c r="A47" s="49" t="str">
        <f>IF(Names_and_Numbers!A47&gt;0, TRIM(Names_and_Numbers!A47),"XXX ZZZ")</f>
        <v>XXX ZZZ</v>
      </c>
      <c r="B47" s="49" t="str">
        <f t="shared" si="1"/>
        <v>XXX</v>
      </c>
      <c r="C47" s="49" t="str">
        <f t="shared" si="2"/>
        <v>ZZZ</v>
      </c>
      <c r="D47" s="49" t="str">
        <f>IF(Names_and_Numbers!B47&gt;0,Names_and_Numbers!B47,"")</f>
        <v/>
      </c>
      <c r="E47" s="84" t="str">
        <f>IF(Names_and_Numbers!C47&gt;0,Names_and_Numbers!C47,"")</f>
        <v/>
      </c>
      <c r="K47" s="49" t="str">
        <v>XXX ZZZ</v>
      </c>
      <c r="L47" s="49" t="str">
        <v>XXX</v>
      </c>
      <c r="M47" s="49" t="str">
        <v>ZZZ</v>
      </c>
      <c r="N47" t="str">
        <v/>
      </c>
      <c r="O47" s="1" t="str">
        <v/>
      </c>
    </row>
    <row r="48" spans="1:15" x14ac:dyDescent="0.55000000000000004">
      <c r="A48" s="49" t="str">
        <f>IF(Names_and_Numbers!A48&gt;0, TRIM(Names_and_Numbers!A48),"XXX ZZZ")</f>
        <v>XXX ZZZ</v>
      </c>
      <c r="B48" s="49" t="str">
        <f t="shared" si="1"/>
        <v>XXX</v>
      </c>
      <c r="C48" s="49" t="str">
        <f t="shared" si="2"/>
        <v>ZZZ</v>
      </c>
      <c r="D48" s="49" t="str">
        <f>IF(Names_and_Numbers!B48&gt;0,Names_and_Numbers!B48,"")</f>
        <v/>
      </c>
      <c r="E48" s="84" t="str">
        <f>IF(Names_and_Numbers!C48&gt;0,Names_and_Numbers!C48,"")</f>
        <v/>
      </c>
      <c r="K48" s="49" t="str">
        <v>XXX ZZZ</v>
      </c>
      <c r="L48" s="49" t="str">
        <v>XXX</v>
      </c>
      <c r="M48" s="49" t="str">
        <v>ZZZ</v>
      </c>
      <c r="N48" t="str">
        <v/>
      </c>
      <c r="O48" s="1" t="str">
        <v/>
      </c>
    </row>
    <row r="49" spans="1:15" x14ac:dyDescent="0.55000000000000004">
      <c r="A49" s="49" t="str">
        <f>IF(Names_and_Numbers!A49&gt;0, TRIM(Names_and_Numbers!A49),"XXX ZZZ")</f>
        <v>XXX ZZZ</v>
      </c>
      <c r="B49" s="49" t="str">
        <f t="shared" si="1"/>
        <v>XXX</v>
      </c>
      <c r="C49" s="49" t="str">
        <f t="shared" si="2"/>
        <v>ZZZ</v>
      </c>
      <c r="D49" s="49" t="str">
        <f>IF(Names_and_Numbers!B49&gt;0,Names_and_Numbers!B49,"")</f>
        <v/>
      </c>
      <c r="E49" s="84" t="str">
        <f>IF(Names_and_Numbers!C49&gt;0,Names_and_Numbers!C49,"")</f>
        <v/>
      </c>
      <c r="K49" s="49" t="str">
        <v>XXX ZZZ</v>
      </c>
      <c r="L49" s="49" t="str">
        <v>XXX</v>
      </c>
      <c r="M49" s="49" t="str">
        <v>ZZZ</v>
      </c>
      <c r="N49" t="str">
        <v/>
      </c>
      <c r="O49" s="1" t="str">
        <v/>
      </c>
    </row>
    <row r="50" spans="1:15" x14ac:dyDescent="0.55000000000000004">
      <c r="A50" s="49" t="str">
        <f>IF(Names_and_Numbers!A50&gt;0, TRIM(Names_and_Numbers!A50),"XXX ZZZ")</f>
        <v>XXX ZZZ</v>
      </c>
      <c r="B50" s="49" t="str">
        <f t="shared" si="1"/>
        <v>XXX</v>
      </c>
      <c r="C50" s="49" t="str">
        <f t="shared" si="2"/>
        <v>ZZZ</v>
      </c>
      <c r="D50" s="49" t="str">
        <f>IF(Names_and_Numbers!B50&gt;0,Names_and_Numbers!B50,"")</f>
        <v/>
      </c>
      <c r="E50" s="84" t="str">
        <f>IF(Names_and_Numbers!C50&gt;0,Names_and_Numbers!C50,"")</f>
        <v/>
      </c>
      <c r="K50" s="49" t="str">
        <v>XXX ZZZ</v>
      </c>
      <c r="L50" s="49" t="str">
        <v>XXX</v>
      </c>
      <c r="M50" s="49" t="str">
        <v>ZZZ</v>
      </c>
      <c r="N50" t="str">
        <v/>
      </c>
      <c r="O50" s="1" t="str">
        <v/>
      </c>
    </row>
    <row r="51" spans="1:15" x14ac:dyDescent="0.55000000000000004">
      <c r="A51" s="49" t="str">
        <f>IF(Names_and_Numbers!A51&gt;0, TRIM(Names_and_Numbers!A51),"XXX ZZZ")</f>
        <v>XXX ZZZ</v>
      </c>
      <c r="B51" s="49" t="str">
        <f t="shared" si="1"/>
        <v>XXX</v>
      </c>
      <c r="C51" s="49" t="str">
        <f t="shared" si="2"/>
        <v>ZZZ</v>
      </c>
      <c r="D51" s="49" t="str">
        <f>IF(Names_and_Numbers!B51&gt;0,Names_and_Numbers!B51,"")</f>
        <v/>
      </c>
      <c r="E51" s="84" t="str">
        <f>IF(Names_and_Numbers!C51&gt;0,Names_and_Numbers!C51,"")</f>
        <v/>
      </c>
      <c r="K51" s="49" t="str">
        <v>XXX ZZZ</v>
      </c>
      <c r="L51" s="49" t="str">
        <v>XXX</v>
      </c>
      <c r="M51" s="49" t="str">
        <v>ZZZ</v>
      </c>
      <c r="N51" t="str">
        <v/>
      </c>
      <c r="O51" s="1" t="str">
        <v/>
      </c>
    </row>
    <row r="52" spans="1:15" x14ac:dyDescent="0.55000000000000004">
      <c r="A52" s="49" t="str">
        <f>IF(Names_and_Numbers!A52&gt;0, TRIM(Names_and_Numbers!A52),"XXX ZZZ")</f>
        <v>XXX ZZZ</v>
      </c>
      <c r="B52" s="49" t="str">
        <f t="shared" si="1"/>
        <v>XXX</v>
      </c>
      <c r="C52" s="49" t="str">
        <f t="shared" si="2"/>
        <v>ZZZ</v>
      </c>
      <c r="D52" s="49" t="str">
        <f>IF(Names_and_Numbers!B52&gt;0,Names_and_Numbers!B52,"")</f>
        <v/>
      </c>
      <c r="E52" s="84" t="str">
        <f>IF(Names_and_Numbers!C52&gt;0,Names_and_Numbers!C52,"")</f>
        <v/>
      </c>
      <c r="K52" s="49" t="str">
        <v>XXX ZZZ</v>
      </c>
      <c r="L52" s="49" t="str">
        <v>XXX</v>
      </c>
      <c r="M52" s="49" t="str">
        <v>ZZZ</v>
      </c>
      <c r="N52" t="str">
        <v/>
      </c>
      <c r="O52" s="1" t="str">
        <v/>
      </c>
    </row>
    <row r="53" spans="1:15" x14ac:dyDescent="0.55000000000000004">
      <c r="A53" s="49" t="str">
        <f>IF(Names_and_Numbers!A53&gt;0, TRIM(Names_and_Numbers!A53),"XXX ZZZ")</f>
        <v>XXX ZZZ</v>
      </c>
      <c r="B53" s="49" t="str">
        <f t="shared" si="1"/>
        <v>XXX</v>
      </c>
      <c r="C53" s="49" t="str">
        <f t="shared" si="2"/>
        <v>ZZZ</v>
      </c>
      <c r="D53" s="49" t="str">
        <f>IF(Names_and_Numbers!B53&gt;0,Names_and_Numbers!B53,"")</f>
        <v/>
      </c>
      <c r="E53" s="84" t="str">
        <f>IF(Names_and_Numbers!C53&gt;0,Names_and_Numbers!C53,"")</f>
        <v/>
      </c>
      <c r="K53" s="49" t="str">
        <v>XXX ZZZ</v>
      </c>
      <c r="L53" s="49" t="str">
        <v>XXX</v>
      </c>
      <c r="M53" s="49" t="str">
        <v>ZZZ</v>
      </c>
      <c r="N53" t="str">
        <v/>
      </c>
      <c r="O53" s="1" t="str">
        <v/>
      </c>
    </row>
    <row r="54" spans="1:15" x14ac:dyDescent="0.55000000000000004">
      <c r="A54" s="49" t="str">
        <f>IF(Names_and_Numbers!A54&gt;0, TRIM(Names_and_Numbers!A54),"XXX ZZZ")</f>
        <v>XXX ZZZ</v>
      </c>
      <c r="B54" s="49" t="str">
        <f t="shared" si="1"/>
        <v>XXX</v>
      </c>
      <c r="C54" s="49" t="str">
        <f t="shared" si="2"/>
        <v>ZZZ</v>
      </c>
      <c r="D54" s="49" t="str">
        <f>IF(Names_and_Numbers!B54&gt;0,Names_and_Numbers!B54,"")</f>
        <v/>
      </c>
      <c r="E54" s="84" t="str">
        <f>IF(Names_and_Numbers!C54&gt;0,Names_and_Numbers!C54,"")</f>
        <v/>
      </c>
      <c r="K54" s="49" t="str">
        <v>XXX ZZZ</v>
      </c>
      <c r="L54" s="49" t="str">
        <v>XXX</v>
      </c>
      <c r="M54" s="49" t="str">
        <v>ZZZ</v>
      </c>
      <c r="N54" t="str">
        <v/>
      </c>
      <c r="O54" s="1" t="str">
        <v/>
      </c>
    </row>
    <row r="55" spans="1:15" x14ac:dyDescent="0.55000000000000004">
      <c r="A55" s="49" t="str">
        <f>IF(Names_and_Numbers!A55&gt;0, TRIM(Names_and_Numbers!A55),"XXX ZZZ")</f>
        <v>XXX ZZZ</v>
      </c>
      <c r="B55" s="49" t="str">
        <f t="shared" si="1"/>
        <v>XXX</v>
      </c>
      <c r="C55" s="49" t="str">
        <f t="shared" si="2"/>
        <v>ZZZ</v>
      </c>
      <c r="D55" s="49" t="str">
        <f>IF(Names_and_Numbers!B55&gt;0,Names_and_Numbers!B55,"")</f>
        <v/>
      </c>
      <c r="E55" s="84" t="str">
        <f>IF(Names_and_Numbers!C55&gt;0,Names_and_Numbers!C55,"")</f>
        <v/>
      </c>
      <c r="K55" s="49" t="str">
        <v>XXX ZZZ</v>
      </c>
      <c r="L55" s="49" t="str">
        <v>XXX</v>
      </c>
      <c r="M55" s="49" t="str">
        <v>ZZZ</v>
      </c>
      <c r="N55" t="str">
        <v/>
      </c>
      <c r="O55" s="1" t="str">
        <v/>
      </c>
    </row>
    <row r="56" spans="1:15" x14ac:dyDescent="0.55000000000000004">
      <c r="A56" s="49" t="str">
        <f>IF(Names_and_Numbers!A56&gt;0, TRIM(Names_and_Numbers!A56),"XXX ZZZ")</f>
        <v>XXX ZZZ</v>
      </c>
      <c r="B56" s="49" t="str">
        <f t="shared" si="1"/>
        <v>XXX</v>
      </c>
      <c r="C56" s="49" t="str">
        <f t="shared" si="2"/>
        <v>ZZZ</v>
      </c>
      <c r="D56" s="49" t="str">
        <f>IF(Names_and_Numbers!B56&gt;0,Names_and_Numbers!B56,"")</f>
        <v/>
      </c>
      <c r="E56" s="84" t="str">
        <f>IF(Names_and_Numbers!C56&gt;0,Names_and_Numbers!C56,"")</f>
        <v/>
      </c>
      <c r="K56" s="49" t="str">
        <v>XXX ZZZ</v>
      </c>
      <c r="L56" s="49" t="str">
        <v>XXX</v>
      </c>
      <c r="M56" s="49" t="str">
        <v>ZZZ</v>
      </c>
      <c r="N56" t="str">
        <v/>
      </c>
      <c r="O56" s="1" t="str">
        <v/>
      </c>
    </row>
    <row r="57" spans="1:15" x14ac:dyDescent="0.55000000000000004">
      <c r="A57" s="49" t="str">
        <f>IF(Names_and_Numbers!A57&gt;0, TRIM(Names_and_Numbers!A57),"XXX ZZZ")</f>
        <v>XXX ZZZ</v>
      </c>
      <c r="B57" s="49" t="str">
        <f t="shared" si="1"/>
        <v>XXX</v>
      </c>
      <c r="C57" s="49" t="str">
        <f t="shared" si="2"/>
        <v>ZZZ</v>
      </c>
      <c r="D57" s="49" t="str">
        <f>IF(Names_and_Numbers!B57&gt;0,Names_and_Numbers!B57,"")</f>
        <v/>
      </c>
      <c r="E57" s="84" t="str">
        <f>IF(Names_and_Numbers!C57&gt;0,Names_and_Numbers!C57,"")</f>
        <v/>
      </c>
      <c r="K57" s="49" t="str">
        <v>XXX ZZZ</v>
      </c>
      <c r="L57" s="49" t="str">
        <v>XXX</v>
      </c>
      <c r="M57" s="49" t="str">
        <v>ZZZ</v>
      </c>
      <c r="N57" t="str">
        <v/>
      </c>
      <c r="O57" s="1" t="str">
        <v/>
      </c>
    </row>
    <row r="58" spans="1:15" x14ac:dyDescent="0.55000000000000004">
      <c r="A58" s="49" t="str">
        <f>IF(Names_and_Numbers!A58&gt;0, TRIM(Names_and_Numbers!A58),"XXX ZZZ")</f>
        <v>XXX ZZZ</v>
      </c>
      <c r="B58" s="49" t="str">
        <f t="shared" si="1"/>
        <v>XXX</v>
      </c>
      <c r="C58" s="49" t="str">
        <f t="shared" si="2"/>
        <v>ZZZ</v>
      </c>
      <c r="D58" s="49" t="str">
        <f>IF(Names_and_Numbers!B58&gt;0,Names_and_Numbers!B58,"")</f>
        <v/>
      </c>
      <c r="E58" s="84" t="str">
        <f>IF(Names_and_Numbers!C58&gt;0,Names_and_Numbers!C58,"")</f>
        <v/>
      </c>
      <c r="K58" s="49" t="str">
        <v>XXX ZZZ</v>
      </c>
      <c r="L58" s="49" t="str">
        <v>XXX</v>
      </c>
      <c r="M58" s="49" t="str">
        <v>ZZZ</v>
      </c>
      <c r="N58" t="str">
        <v/>
      </c>
      <c r="O58" s="1" t="str">
        <v/>
      </c>
    </row>
    <row r="59" spans="1:15" x14ac:dyDescent="0.55000000000000004">
      <c r="A59" s="49" t="str">
        <f>IF(Names_and_Numbers!A59&gt;0, TRIM(Names_and_Numbers!A59),"XXX ZZZ")</f>
        <v>XXX ZZZ</v>
      </c>
      <c r="B59" s="49" t="str">
        <f t="shared" si="1"/>
        <v>XXX</v>
      </c>
      <c r="C59" s="49" t="str">
        <f t="shared" si="2"/>
        <v>ZZZ</v>
      </c>
      <c r="D59" s="49" t="str">
        <f>IF(Names_and_Numbers!B59&gt;0,Names_and_Numbers!B59,"")</f>
        <v/>
      </c>
      <c r="E59" s="84" t="str">
        <f>IF(Names_and_Numbers!C59&gt;0,Names_and_Numbers!C59,"")</f>
        <v/>
      </c>
      <c r="K59" s="49" t="str">
        <v>XXX ZZZ</v>
      </c>
      <c r="L59" s="49" t="str">
        <v>XXX</v>
      </c>
      <c r="M59" s="49" t="str">
        <v>ZZZ</v>
      </c>
      <c r="N59" t="str">
        <v/>
      </c>
      <c r="O59" s="1" t="str">
        <v/>
      </c>
    </row>
    <row r="60" spans="1:15" x14ac:dyDescent="0.55000000000000004">
      <c r="A60" s="49" t="str">
        <f>IF(Names_and_Numbers!A60&gt;0, TRIM(Names_and_Numbers!A60),"XXX ZZZ")</f>
        <v>XXX ZZZ</v>
      </c>
      <c r="B60" s="49" t="str">
        <f t="shared" si="1"/>
        <v>XXX</v>
      </c>
      <c r="C60" s="49" t="str">
        <f t="shared" si="2"/>
        <v>ZZZ</v>
      </c>
      <c r="D60" s="49" t="str">
        <f>IF(Names_and_Numbers!B60&gt;0,Names_and_Numbers!B60,"")</f>
        <v/>
      </c>
      <c r="E60" s="84" t="str">
        <f>IF(Names_and_Numbers!C60&gt;0,Names_and_Numbers!C60,"")</f>
        <v/>
      </c>
      <c r="K60" s="49" t="str">
        <v>XXX ZZZ</v>
      </c>
      <c r="L60" s="49" t="str">
        <v>XXX</v>
      </c>
      <c r="M60" s="49" t="str">
        <v>ZZZ</v>
      </c>
      <c r="N60" t="str">
        <v/>
      </c>
      <c r="O60" s="1" t="str">
        <v/>
      </c>
    </row>
    <row r="61" spans="1:15" x14ac:dyDescent="0.55000000000000004">
      <c r="A61" s="49" t="str">
        <f>IF(Names_and_Numbers!A61&gt;0, TRIM(Names_and_Numbers!A61),"XXX ZZZ")</f>
        <v>XXX ZZZ</v>
      </c>
      <c r="B61" s="49" t="str">
        <f t="shared" si="1"/>
        <v>XXX</v>
      </c>
      <c r="C61" s="49" t="str">
        <f t="shared" si="2"/>
        <v>ZZZ</v>
      </c>
      <c r="D61" s="49" t="str">
        <f>IF(Names_and_Numbers!B61&gt;0,Names_and_Numbers!B61,"")</f>
        <v/>
      </c>
      <c r="E61" s="84" t="str">
        <f>IF(Names_and_Numbers!C61&gt;0,Names_and_Numbers!C61,"")</f>
        <v/>
      </c>
      <c r="K61" s="49" t="str">
        <v>XXX ZZZ</v>
      </c>
      <c r="L61" s="49" t="str">
        <v>XXX</v>
      </c>
      <c r="M61" s="49" t="str">
        <v>ZZZ</v>
      </c>
      <c r="N61" t="str">
        <v/>
      </c>
      <c r="O61" s="1" t="str">
        <v/>
      </c>
    </row>
    <row r="62" spans="1:15" x14ac:dyDescent="0.55000000000000004">
      <c r="A62" s="49" t="str">
        <f>IF(Names_and_Numbers!A62&gt;0, TRIM(Names_and_Numbers!A62),"XXX ZZZ")</f>
        <v>XXX ZZZ</v>
      </c>
      <c r="B62" s="49" t="str">
        <f t="shared" si="1"/>
        <v>XXX</v>
      </c>
      <c r="C62" s="49" t="str">
        <f t="shared" si="2"/>
        <v>ZZZ</v>
      </c>
      <c r="D62" s="49" t="str">
        <f>IF(Names_and_Numbers!B62&gt;0,Names_and_Numbers!B62,"")</f>
        <v/>
      </c>
      <c r="E62" s="84" t="str">
        <f>IF(Names_and_Numbers!C62&gt;0,Names_and_Numbers!C62,"")</f>
        <v/>
      </c>
      <c r="K62" s="49" t="str">
        <v>XXX ZZZ</v>
      </c>
      <c r="L62" s="49" t="str">
        <v>XXX</v>
      </c>
      <c r="M62" s="49" t="str">
        <v>ZZZ</v>
      </c>
      <c r="N62" t="str">
        <v/>
      </c>
      <c r="O62" s="1" t="str">
        <v/>
      </c>
    </row>
    <row r="63" spans="1:15" x14ac:dyDescent="0.55000000000000004">
      <c r="A63" s="49" t="str">
        <f>IF(Names_and_Numbers!A63&gt;0, TRIM(Names_and_Numbers!A63),"XXX ZZZ")</f>
        <v>XXX ZZZ</v>
      </c>
      <c r="B63" s="49" t="str">
        <f t="shared" si="1"/>
        <v>XXX</v>
      </c>
      <c r="C63" s="49" t="str">
        <f t="shared" si="2"/>
        <v>ZZZ</v>
      </c>
      <c r="D63" s="49" t="str">
        <f>IF(Names_and_Numbers!B63&gt;0,Names_and_Numbers!B63,"")</f>
        <v/>
      </c>
      <c r="E63" s="84" t="str">
        <f>IF(Names_and_Numbers!C63&gt;0,Names_and_Numbers!C63,"")</f>
        <v/>
      </c>
      <c r="K63" s="49" t="str">
        <v>XXX ZZZ</v>
      </c>
      <c r="L63" s="49" t="str">
        <v>XXX</v>
      </c>
      <c r="M63" s="49" t="str">
        <v>ZZZ</v>
      </c>
      <c r="N63" t="str">
        <v/>
      </c>
      <c r="O63" s="1" t="str">
        <v/>
      </c>
    </row>
    <row r="64" spans="1:15" x14ac:dyDescent="0.55000000000000004">
      <c r="A64" s="49" t="str">
        <f>IF(Names_and_Numbers!A64&gt;0, TRIM(Names_and_Numbers!A64),"XXX ZZZ")</f>
        <v>XXX ZZZ</v>
      </c>
      <c r="B64" s="49" t="str">
        <f t="shared" si="1"/>
        <v>XXX</v>
      </c>
      <c r="C64" s="49" t="str">
        <f t="shared" si="2"/>
        <v>ZZZ</v>
      </c>
      <c r="D64" s="49" t="str">
        <f>IF(Names_and_Numbers!B64&gt;0,Names_and_Numbers!B64,"")</f>
        <v/>
      </c>
      <c r="E64" s="84" t="str">
        <f>IF(Names_and_Numbers!C64&gt;0,Names_and_Numbers!C64,"")</f>
        <v/>
      </c>
      <c r="K64" s="49" t="str">
        <v>XXX ZZZ</v>
      </c>
      <c r="L64" s="49" t="str">
        <v>XXX</v>
      </c>
      <c r="M64" s="49" t="str">
        <v>ZZZ</v>
      </c>
      <c r="N64" t="str">
        <v/>
      </c>
      <c r="O64" s="1" t="str">
        <v/>
      </c>
    </row>
    <row r="65" spans="1:15" x14ac:dyDescent="0.55000000000000004">
      <c r="A65" s="49" t="str">
        <f>IF(Names_and_Numbers!A65&gt;0, TRIM(Names_and_Numbers!A65),"XXX ZZZ")</f>
        <v>XXX ZZZ</v>
      </c>
      <c r="B65" s="49" t="str">
        <f t="shared" si="1"/>
        <v>XXX</v>
      </c>
      <c r="C65" s="49" t="str">
        <f t="shared" si="2"/>
        <v>ZZZ</v>
      </c>
      <c r="D65" s="49" t="str">
        <f>IF(Names_and_Numbers!B65&gt;0,Names_and_Numbers!B65,"")</f>
        <v/>
      </c>
      <c r="E65" s="84" t="str">
        <f>IF(Names_and_Numbers!C65&gt;0,Names_and_Numbers!C65,"")</f>
        <v/>
      </c>
      <c r="K65" s="49" t="str">
        <v>XXX ZZZ</v>
      </c>
      <c r="L65" s="49" t="str">
        <v>XXX</v>
      </c>
      <c r="M65" s="49" t="str">
        <v>ZZZ</v>
      </c>
      <c r="N65" t="str">
        <v/>
      </c>
      <c r="O65" s="1" t="str">
        <v/>
      </c>
    </row>
    <row r="66" spans="1:15" x14ac:dyDescent="0.55000000000000004">
      <c r="A66" s="49" t="str">
        <f>IF(Names_and_Numbers!A66&gt;0, TRIM(Names_and_Numbers!A66),"XXX ZZZ")</f>
        <v>XXX ZZZ</v>
      </c>
      <c r="B66" s="49" t="str">
        <f t="shared" si="1"/>
        <v>XXX</v>
      </c>
      <c r="C66" s="49" t="str">
        <f t="shared" si="2"/>
        <v>ZZZ</v>
      </c>
      <c r="D66" s="49" t="str">
        <f>IF(Names_and_Numbers!B66&gt;0,Names_and_Numbers!B66,"")</f>
        <v/>
      </c>
      <c r="E66" s="84" t="str">
        <f>IF(Names_and_Numbers!C66&gt;0,Names_and_Numbers!C66,"")</f>
        <v/>
      </c>
      <c r="K66" s="49" t="str">
        <v>XXX ZZZ</v>
      </c>
      <c r="L66" s="49" t="str">
        <v>XXX</v>
      </c>
      <c r="M66" s="49" t="str">
        <v>ZZZ</v>
      </c>
      <c r="N66" t="str">
        <v/>
      </c>
      <c r="O66" s="1" t="str">
        <v/>
      </c>
    </row>
    <row r="67" spans="1:15" x14ac:dyDescent="0.55000000000000004">
      <c r="A67" s="49" t="str">
        <f>IF(Names_and_Numbers!A67&gt;0, TRIM(Names_and_Numbers!A67),"XXX ZZZ")</f>
        <v>XXX ZZZ</v>
      </c>
      <c r="B67" s="49" t="str">
        <f t="shared" si="1"/>
        <v>XXX</v>
      </c>
      <c r="C67" s="49" t="str">
        <f t="shared" si="2"/>
        <v>ZZZ</v>
      </c>
      <c r="D67" s="49" t="str">
        <f>IF(Names_and_Numbers!B67&gt;0,Names_and_Numbers!B67,"")</f>
        <v/>
      </c>
      <c r="E67" s="84" t="str">
        <f>IF(Names_and_Numbers!C67&gt;0,Names_and_Numbers!C67,"")</f>
        <v/>
      </c>
      <c r="K67" s="49" t="str">
        <v>XXX ZZZ</v>
      </c>
      <c r="L67" s="49" t="str">
        <v>XXX</v>
      </c>
      <c r="M67" s="49" t="str">
        <v>ZZZ</v>
      </c>
      <c r="N67" t="str">
        <v/>
      </c>
      <c r="O67" s="1" t="str">
        <v/>
      </c>
    </row>
    <row r="68" spans="1:15" x14ac:dyDescent="0.55000000000000004">
      <c r="A68" s="49" t="str">
        <f>IF(Names_and_Numbers!A68&gt;0, TRIM(Names_and_Numbers!A68),"XXX ZZZ")</f>
        <v>XXX ZZZ</v>
      </c>
      <c r="B68" s="49" t="str">
        <f t="shared" si="1"/>
        <v>XXX</v>
      </c>
      <c r="C68" s="49" t="str">
        <f t="shared" si="2"/>
        <v>ZZZ</v>
      </c>
      <c r="D68" s="49" t="str">
        <f>IF(Names_and_Numbers!B68&gt;0,Names_and_Numbers!B68,"")</f>
        <v/>
      </c>
      <c r="E68" s="84" t="str">
        <f>IF(Names_and_Numbers!C68&gt;0,Names_and_Numbers!C68,"")</f>
        <v/>
      </c>
      <c r="K68" s="49" t="str">
        <v>XXX ZZZ</v>
      </c>
      <c r="L68" s="49" t="str">
        <v>XXX</v>
      </c>
      <c r="M68" s="49" t="str">
        <v>ZZZ</v>
      </c>
      <c r="N68" t="str">
        <v/>
      </c>
      <c r="O68" s="1" t="str">
        <v/>
      </c>
    </row>
    <row r="69" spans="1:15" x14ac:dyDescent="0.55000000000000004">
      <c r="A69" s="49" t="str">
        <f>IF(Names_and_Numbers!A69&gt;0, TRIM(Names_and_Numbers!A69),"XXX ZZZ")</f>
        <v>XXX ZZZ</v>
      </c>
      <c r="B69" s="49" t="str">
        <f t="shared" si="1"/>
        <v>XXX</v>
      </c>
      <c r="C69" s="49" t="str">
        <f t="shared" si="2"/>
        <v>ZZZ</v>
      </c>
      <c r="D69" s="49" t="str">
        <f>IF(Names_and_Numbers!B69&gt;0,Names_and_Numbers!B69,"")</f>
        <v/>
      </c>
      <c r="E69" s="84" t="str">
        <f>IF(Names_and_Numbers!C69&gt;0,Names_and_Numbers!C69,"")</f>
        <v/>
      </c>
      <c r="K69" s="49" t="str">
        <v>XXX ZZZ</v>
      </c>
      <c r="L69" s="49" t="str">
        <v>XXX</v>
      </c>
      <c r="M69" s="49" t="str">
        <v>ZZZ</v>
      </c>
      <c r="N69" t="str">
        <v/>
      </c>
      <c r="O69" s="1" t="str">
        <v/>
      </c>
    </row>
    <row r="70" spans="1:15" x14ac:dyDescent="0.55000000000000004">
      <c r="A70" s="49" t="str">
        <f>IF(Names_and_Numbers!A70&gt;0, TRIM(Names_and_Numbers!A70),"XXX ZZZ")</f>
        <v>XXX ZZZ</v>
      </c>
      <c r="B70" s="49" t="str">
        <f t="shared" si="1"/>
        <v>XXX</v>
      </c>
      <c r="C70" s="49" t="str">
        <f t="shared" si="2"/>
        <v>ZZZ</v>
      </c>
      <c r="D70" s="49" t="str">
        <f>IF(Names_and_Numbers!B70&gt;0,Names_and_Numbers!B70,"")</f>
        <v/>
      </c>
      <c r="E70" s="84" t="str">
        <f>IF(Names_and_Numbers!C70&gt;0,Names_and_Numbers!C70,"")</f>
        <v/>
      </c>
      <c r="K70" s="49" t="str">
        <v>XXX ZZZ</v>
      </c>
      <c r="L70" s="49" t="str">
        <v>XXX</v>
      </c>
      <c r="M70" s="49" t="str">
        <v>ZZZ</v>
      </c>
      <c r="N70" t="str">
        <v/>
      </c>
      <c r="O70" s="1" t="str">
        <v/>
      </c>
    </row>
    <row r="71" spans="1:15" x14ac:dyDescent="0.55000000000000004">
      <c r="A71" s="49" t="str">
        <f>IF(Names_and_Numbers!A71&gt;0, TRIM(Names_and_Numbers!A71),"XXX ZZZ")</f>
        <v>XXX ZZZ</v>
      </c>
      <c r="B71" s="49" t="str">
        <f t="shared" si="1"/>
        <v>XXX</v>
      </c>
      <c r="C71" s="49" t="str">
        <f t="shared" si="2"/>
        <v>ZZZ</v>
      </c>
      <c r="D71" s="49" t="str">
        <f>IF(Names_and_Numbers!B71&gt;0,Names_and_Numbers!B71,"")</f>
        <v/>
      </c>
      <c r="E71" s="84" t="str">
        <f>IF(Names_and_Numbers!C71&gt;0,Names_and_Numbers!C71,"")</f>
        <v/>
      </c>
      <c r="K71" s="49" t="str">
        <v>XXX ZZZ</v>
      </c>
      <c r="L71" s="49" t="str">
        <v>XXX</v>
      </c>
      <c r="M71" s="49" t="str">
        <v>ZZZ</v>
      </c>
      <c r="N71" t="str">
        <v/>
      </c>
      <c r="O71" s="1" t="str">
        <v/>
      </c>
    </row>
    <row r="72" spans="1:15" x14ac:dyDescent="0.55000000000000004">
      <c r="A72" s="49" t="str">
        <f>IF(Names_and_Numbers!A72&gt;0, TRIM(Names_and_Numbers!A72),"XXX ZZZ")</f>
        <v>XXX ZZZ</v>
      </c>
      <c r="B72" s="49" t="str">
        <f t="shared" ref="B72:B135" si="3">LEFT(A72,FIND(" ",A72&amp;" ")-1)</f>
        <v>XXX</v>
      </c>
      <c r="C72" s="49" t="str">
        <f t="shared" si="2"/>
        <v>ZZZ</v>
      </c>
      <c r="D72" s="49" t="str">
        <f>IF(Names_and_Numbers!B72&gt;0,Names_and_Numbers!B72,"")</f>
        <v/>
      </c>
      <c r="E72" s="84" t="str">
        <f>IF(Names_and_Numbers!C72&gt;0,Names_and_Numbers!C72,"")</f>
        <v/>
      </c>
      <c r="K72" s="49" t="str">
        <v>XXX ZZZ</v>
      </c>
      <c r="L72" s="49" t="str">
        <v>XXX</v>
      </c>
      <c r="M72" s="49" t="str">
        <v>ZZZ</v>
      </c>
      <c r="N72" t="str">
        <v/>
      </c>
      <c r="O72" s="1" t="str">
        <v/>
      </c>
    </row>
    <row r="73" spans="1:15" x14ac:dyDescent="0.55000000000000004">
      <c r="A73" s="49" t="str">
        <f>IF(Names_and_Numbers!A73&gt;0, TRIM(Names_and_Numbers!A73),"XXX ZZZ")</f>
        <v>XXX ZZZ</v>
      </c>
      <c r="B73" s="49" t="str">
        <f t="shared" si="3"/>
        <v>XXX</v>
      </c>
      <c r="C73" s="49" t="str">
        <f t="shared" si="2"/>
        <v>ZZZ</v>
      </c>
      <c r="D73" s="49" t="str">
        <f>IF(Names_and_Numbers!B73&gt;0,Names_and_Numbers!B73,"")</f>
        <v/>
      </c>
      <c r="E73" s="84" t="str">
        <f>IF(Names_and_Numbers!C73&gt;0,Names_and_Numbers!C73,"")</f>
        <v/>
      </c>
      <c r="K73" s="49" t="str">
        <v>XXX ZZZ</v>
      </c>
      <c r="L73" s="49" t="str">
        <v>XXX</v>
      </c>
      <c r="M73" s="49" t="str">
        <v>ZZZ</v>
      </c>
      <c r="N73" t="str">
        <v/>
      </c>
      <c r="O73" s="1" t="str">
        <v/>
      </c>
    </row>
    <row r="74" spans="1:15" x14ac:dyDescent="0.55000000000000004">
      <c r="A74" s="49" t="str">
        <f>IF(Names_and_Numbers!A74&gt;0, TRIM(Names_and_Numbers!A74),"XXX ZZZ")</f>
        <v>XXX ZZZ</v>
      </c>
      <c r="B74" s="49" t="str">
        <f t="shared" si="3"/>
        <v>XXX</v>
      </c>
      <c r="C74" s="49" t="str">
        <f t="shared" si="2"/>
        <v>ZZZ</v>
      </c>
      <c r="D74" s="49" t="str">
        <f>IF(Names_and_Numbers!B74&gt;0,Names_and_Numbers!B74,"")</f>
        <v/>
      </c>
      <c r="E74" s="84" t="str">
        <f>IF(Names_and_Numbers!C74&gt;0,Names_and_Numbers!C74,"")</f>
        <v/>
      </c>
      <c r="K74" s="49" t="str">
        <v>XXX ZZZ</v>
      </c>
      <c r="L74" s="49" t="str">
        <v>XXX</v>
      </c>
      <c r="M74" s="49" t="str">
        <v>ZZZ</v>
      </c>
      <c r="N74" t="str">
        <v/>
      </c>
      <c r="O74" s="1" t="str">
        <v/>
      </c>
    </row>
    <row r="75" spans="1:15" x14ac:dyDescent="0.55000000000000004">
      <c r="A75" s="49" t="str">
        <f>IF(Names_and_Numbers!A75&gt;0, TRIM(Names_and_Numbers!A75),"XXX ZZZ")</f>
        <v>XXX ZZZ</v>
      </c>
      <c r="B75" s="49" t="str">
        <f t="shared" si="3"/>
        <v>XXX</v>
      </c>
      <c r="C75" s="49" t="str">
        <f t="shared" ref="C75:C138" si="4">RIGHT(A75,LEN(A75)-FIND(" ",A75&amp;" "))</f>
        <v>ZZZ</v>
      </c>
      <c r="D75" s="49" t="str">
        <f>IF(Names_and_Numbers!B75&gt;0,Names_and_Numbers!B75,"")</f>
        <v/>
      </c>
      <c r="E75" s="84" t="str">
        <f>IF(Names_and_Numbers!C75&gt;0,Names_and_Numbers!C75,"")</f>
        <v/>
      </c>
      <c r="K75" s="49" t="str">
        <v>XXX ZZZ</v>
      </c>
      <c r="L75" s="49" t="str">
        <v>XXX</v>
      </c>
      <c r="M75" s="49" t="str">
        <v>ZZZ</v>
      </c>
      <c r="N75" t="str">
        <v/>
      </c>
      <c r="O75" s="1" t="str">
        <v/>
      </c>
    </row>
    <row r="76" spans="1:15" x14ac:dyDescent="0.55000000000000004">
      <c r="A76" s="49" t="str">
        <f>IF(Names_and_Numbers!A76&gt;0, TRIM(Names_and_Numbers!A76),"XXX ZZZ")</f>
        <v>XXX ZZZ</v>
      </c>
      <c r="B76" s="49" t="str">
        <f t="shared" si="3"/>
        <v>XXX</v>
      </c>
      <c r="C76" s="49" t="str">
        <f t="shared" si="4"/>
        <v>ZZZ</v>
      </c>
      <c r="D76" s="49" t="str">
        <f>IF(Names_and_Numbers!B76&gt;0,Names_and_Numbers!B76,"")</f>
        <v/>
      </c>
      <c r="E76" s="84" t="str">
        <f>IF(Names_and_Numbers!C76&gt;0,Names_and_Numbers!C76,"")</f>
        <v/>
      </c>
      <c r="K76" s="49" t="str">
        <v>XXX ZZZ</v>
      </c>
      <c r="L76" s="49" t="str">
        <v>XXX</v>
      </c>
      <c r="M76" s="49" t="str">
        <v>ZZZ</v>
      </c>
      <c r="N76" t="str">
        <v/>
      </c>
      <c r="O76" s="1" t="str">
        <v/>
      </c>
    </row>
    <row r="77" spans="1:15" x14ac:dyDescent="0.55000000000000004">
      <c r="A77" s="49" t="str">
        <f>IF(Names_and_Numbers!A77&gt;0, TRIM(Names_and_Numbers!A77),"XXX ZZZ")</f>
        <v>XXX ZZZ</v>
      </c>
      <c r="B77" s="49" t="str">
        <f t="shared" si="3"/>
        <v>XXX</v>
      </c>
      <c r="C77" s="49" t="str">
        <f t="shared" si="4"/>
        <v>ZZZ</v>
      </c>
      <c r="D77" s="49" t="str">
        <f>IF(Names_and_Numbers!B77&gt;0,Names_and_Numbers!B77,"")</f>
        <v/>
      </c>
      <c r="E77" s="84" t="str">
        <f>IF(Names_and_Numbers!C77&gt;0,Names_and_Numbers!C77,"")</f>
        <v/>
      </c>
      <c r="K77" s="49" t="str">
        <v>XXX ZZZ</v>
      </c>
      <c r="L77" s="49" t="str">
        <v>XXX</v>
      </c>
      <c r="M77" s="49" t="str">
        <v>ZZZ</v>
      </c>
      <c r="N77" t="str">
        <v/>
      </c>
      <c r="O77" s="1" t="str">
        <v/>
      </c>
    </row>
    <row r="78" spans="1:15" x14ac:dyDescent="0.55000000000000004">
      <c r="A78" s="49" t="str">
        <f>IF(Names_and_Numbers!A78&gt;0, TRIM(Names_and_Numbers!A78),"XXX ZZZ")</f>
        <v>XXX ZZZ</v>
      </c>
      <c r="B78" s="49" t="str">
        <f t="shared" si="3"/>
        <v>XXX</v>
      </c>
      <c r="C78" s="49" t="str">
        <f t="shared" si="4"/>
        <v>ZZZ</v>
      </c>
      <c r="D78" s="49" t="str">
        <f>IF(Names_and_Numbers!B78&gt;0,Names_and_Numbers!B78,"")</f>
        <v/>
      </c>
      <c r="E78" s="84" t="str">
        <f>IF(Names_and_Numbers!C78&gt;0,Names_and_Numbers!C78,"")</f>
        <v/>
      </c>
      <c r="K78" s="49" t="str">
        <v>XXX ZZZ</v>
      </c>
      <c r="L78" s="49" t="str">
        <v>XXX</v>
      </c>
      <c r="M78" s="49" t="str">
        <v>ZZZ</v>
      </c>
      <c r="N78" t="str">
        <v/>
      </c>
      <c r="O78" s="1" t="str">
        <v/>
      </c>
    </row>
    <row r="79" spans="1:15" x14ac:dyDescent="0.55000000000000004">
      <c r="A79" s="49" t="str">
        <f>IF(Names_and_Numbers!A79&gt;0, TRIM(Names_and_Numbers!A79),"XXX ZZZ")</f>
        <v>XXX ZZZ</v>
      </c>
      <c r="B79" s="49" t="str">
        <f t="shared" si="3"/>
        <v>XXX</v>
      </c>
      <c r="C79" s="49" t="str">
        <f t="shared" si="4"/>
        <v>ZZZ</v>
      </c>
      <c r="D79" s="49" t="str">
        <f>IF(Names_and_Numbers!B79&gt;0,Names_and_Numbers!B79,"")</f>
        <v/>
      </c>
      <c r="E79" s="84" t="str">
        <f>IF(Names_and_Numbers!C79&gt;0,Names_and_Numbers!C79,"")</f>
        <v/>
      </c>
      <c r="K79" s="49" t="str">
        <v>XXX ZZZ</v>
      </c>
      <c r="L79" s="49" t="str">
        <v>XXX</v>
      </c>
      <c r="M79" s="49" t="str">
        <v>ZZZ</v>
      </c>
      <c r="N79" t="str">
        <v/>
      </c>
      <c r="O79" s="1" t="str">
        <v/>
      </c>
    </row>
    <row r="80" spans="1:15" x14ac:dyDescent="0.55000000000000004">
      <c r="A80" s="49" t="str">
        <f>IF(Names_and_Numbers!A80&gt;0, TRIM(Names_and_Numbers!A80),"XXX ZZZ")</f>
        <v>XXX ZZZ</v>
      </c>
      <c r="B80" s="49" t="str">
        <f t="shared" si="3"/>
        <v>XXX</v>
      </c>
      <c r="C80" s="49" t="str">
        <f t="shared" si="4"/>
        <v>ZZZ</v>
      </c>
      <c r="D80" s="49" t="str">
        <f>IF(Names_and_Numbers!B80&gt;0,Names_and_Numbers!B80,"")</f>
        <v/>
      </c>
      <c r="E80" s="84" t="str">
        <f>IF(Names_and_Numbers!C80&gt;0,Names_and_Numbers!C80,"")</f>
        <v/>
      </c>
      <c r="K80" s="49" t="str">
        <v>XXX ZZZ</v>
      </c>
      <c r="L80" s="49" t="str">
        <v>XXX</v>
      </c>
      <c r="M80" s="49" t="str">
        <v>ZZZ</v>
      </c>
      <c r="N80" t="str">
        <v/>
      </c>
      <c r="O80" s="1" t="str">
        <v/>
      </c>
    </row>
    <row r="81" spans="1:15" x14ac:dyDescent="0.55000000000000004">
      <c r="A81" s="49" t="str">
        <f>IF(Names_and_Numbers!A81&gt;0, TRIM(Names_and_Numbers!A81),"XXX ZZZ")</f>
        <v>XXX ZZZ</v>
      </c>
      <c r="B81" s="49" t="str">
        <f t="shared" si="3"/>
        <v>XXX</v>
      </c>
      <c r="C81" s="49" t="str">
        <f t="shared" si="4"/>
        <v>ZZZ</v>
      </c>
      <c r="D81" s="49" t="str">
        <f>IF(Names_and_Numbers!B81&gt;0,Names_and_Numbers!B81,"")</f>
        <v/>
      </c>
      <c r="E81" s="84" t="str">
        <f>IF(Names_and_Numbers!C81&gt;0,Names_and_Numbers!C81,"")</f>
        <v/>
      </c>
      <c r="K81" s="49" t="str">
        <v>XXX ZZZ</v>
      </c>
      <c r="L81" s="49" t="str">
        <v>XXX</v>
      </c>
      <c r="M81" s="49" t="str">
        <v>ZZZ</v>
      </c>
      <c r="N81" t="str">
        <v/>
      </c>
      <c r="O81" s="1" t="str">
        <v/>
      </c>
    </row>
    <row r="82" spans="1:15" x14ac:dyDescent="0.55000000000000004">
      <c r="A82" s="49" t="str">
        <f>IF(Names_and_Numbers!A82&gt;0, TRIM(Names_and_Numbers!A82),"XXX ZZZ")</f>
        <v>XXX ZZZ</v>
      </c>
      <c r="B82" s="49" t="str">
        <f t="shared" si="3"/>
        <v>XXX</v>
      </c>
      <c r="C82" s="49" t="str">
        <f t="shared" si="4"/>
        <v>ZZZ</v>
      </c>
      <c r="D82" s="49" t="str">
        <f>IF(Names_and_Numbers!B82&gt;0,Names_and_Numbers!B82,"")</f>
        <v/>
      </c>
      <c r="E82" s="84" t="str">
        <f>IF(Names_and_Numbers!C82&gt;0,Names_and_Numbers!C82,"")</f>
        <v/>
      </c>
      <c r="K82" s="49" t="str">
        <v>XXX ZZZ</v>
      </c>
      <c r="L82" s="49" t="str">
        <v>XXX</v>
      </c>
      <c r="M82" s="49" t="str">
        <v>ZZZ</v>
      </c>
      <c r="N82" t="str">
        <v/>
      </c>
      <c r="O82" s="1" t="str">
        <v/>
      </c>
    </row>
    <row r="83" spans="1:15" x14ac:dyDescent="0.55000000000000004">
      <c r="A83" s="49" t="str">
        <f>IF(Names_and_Numbers!A83&gt;0, TRIM(Names_and_Numbers!A83),"XXX ZZZ")</f>
        <v>XXX ZZZ</v>
      </c>
      <c r="B83" s="49" t="str">
        <f t="shared" si="3"/>
        <v>XXX</v>
      </c>
      <c r="C83" s="49" t="str">
        <f t="shared" si="4"/>
        <v>ZZZ</v>
      </c>
      <c r="D83" s="49" t="str">
        <f>IF(Names_and_Numbers!B83&gt;0,Names_and_Numbers!B83,"")</f>
        <v/>
      </c>
      <c r="E83" s="84" t="str">
        <f>IF(Names_and_Numbers!C83&gt;0,Names_and_Numbers!C83,"")</f>
        <v/>
      </c>
      <c r="K83" s="49" t="str">
        <v>XXX ZZZ</v>
      </c>
      <c r="L83" s="49" t="str">
        <v>XXX</v>
      </c>
      <c r="M83" s="49" t="str">
        <v>ZZZ</v>
      </c>
      <c r="N83" t="str">
        <v/>
      </c>
      <c r="O83" s="1" t="str">
        <v/>
      </c>
    </row>
    <row r="84" spans="1:15" x14ac:dyDescent="0.55000000000000004">
      <c r="A84" s="49" t="str">
        <f>IF(Names_and_Numbers!A84&gt;0, TRIM(Names_and_Numbers!A84),"XXX ZZZ")</f>
        <v>XXX ZZZ</v>
      </c>
      <c r="B84" s="49" t="str">
        <f t="shared" si="3"/>
        <v>XXX</v>
      </c>
      <c r="C84" s="49" t="str">
        <f t="shared" si="4"/>
        <v>ZZZ</v>
      </c>
      <c r="D84" s="49" t="str">
        <f>IF(Names_and_Numbers!B84&gt;0,Names_and_Numbers!B84,"")</f>
        <v/>
      </c>
      <c r="E84" s="84" t="str">
        <f>IF(Names_and_Numbers!C84&gt;0,Names_and_Numbers!C84,"")</f>
        <v/>
      </c>
      <c r="K84" s="49" t="str">
        <v>XXX ZZZ</v>
      </c>
      <c r="L84" s="49" t="str">
        <v>XXX</v>
      </c>
      <c r="M84" s="49" t="str">
        <v>ZZZ</v>
      </c>
      <c r="N84" t="str">
        <v/>
      </c>
      <c r="O84" s="1" t="str">
        <v/>
      </c>
    </row>
    <row r="85" spans="1:15" x14ac:dyDescent="0.55000000000000004">
      <c r="A85" s="49" t="str">
        <f>IF(Names_and_Numbers!A85&gt;0, TRIM(Names_and_Numbers!A85),"XXX ZZZ")</f>
        <v>XXX ZZZ</v>
      </c>
      <c r="B85" s="49" t="str">
        <f t="shared" si="3"/>
        <v>XXX</v>
      </c>
      <c r="C85" s="49" t="str">
        <f t="shared" si="4"/>
        <v>ZZZ</v>
      </c>
      <c r="D85" s="49" t="str">
        <f>IF(Names_and_Numbers!B85&gt;0,Names_and_Numbers!B85,"")</f>
        <v/>
      </c>
      <c r="E85" s="84" t="str">
        <f>IF(Names_and_Numbers!C85&gt;0,Names_and_Numbers!C85,"")</f>
        <v/>
      </c>
      <c r="K85" s="49" t="str">
        <v>XXX ZZZ</v>
      </c>
      <c r="L85" s="49" t="str">
        <v>XXX</v>
      </c>
      <c r="M85" s="49" t="str">
        <v>ZZZ</v>
      </c>
      <c r="N85" t="str">
        <v/>
      </c>
      <c r="O85" s="1" t="str">
        <v/>
      </c>
    </row>
    <row r="86" spans="1:15" x14ac:dyDescent="0.55000000000000004">
      <c r="A86" s="49" t="str">
        <f>IF(Names_and_Numbers!A86&gt;0, TRIM(Names_and_Numbers!A86),"XXX ZZZ")</f>
        <v>XXX ZZZ</v>
      </c>
      <c r="B86" s="49" t="str">
        <f t="shared" si="3"/>
        <v>XXX</v>
      </c>
      <c r="C86" s="49" t="str">
        <f t="shared" si="4"/>
        <v>ZZZ</v>
      </c>
      <c r="D86" s="49" t="str">
        <f>IF(Names_and_Numbers!B86&gt;0,Names_and_Numbers!B86,"")</f>
        <v/>
      </c>
      <c r="E86" s="84" t="str">
        <f>IF(Names_and_Numbers!C86&gt;0,Names_and_Numbers!C86,"")</f>
        <v/>
      </c>
      <c r="K86" s="49" t="str">
        <v>XXX ZZZ</v>
      </c>
      <c r="L86" s="49" t="str">
        <v>XXX</v>
      </c>
      <c r="M86" s="49" t="str">
        <v>ZZZ</v>
      </c>
      <c r="N86" t="str">
        <v/>
      </c>
      <c r="O86" s="1" t="str">
        <v/>
      </c>
    </row>
    <row r="87" spans="1:15" x14ac:dyDescent="0.55000000000000004">
      <c r="A87" s="49" t="str">
        <f>IF(Names_and_Numbers!A87&gt;0, TRIM(Names_and_Numbers!A87),"XXX ZZZ")</f>
        <v>XXX ZZZ</v>
      </c>
      <c r="B87" s="49" t="str">
        <f t="shared" si="3"/>
        <v>XXX</v>
      </c>
      <c r="C87" s="49" t="str">
        <f t="shared" si="4"/>
        <v>ZZZ</v>
      </c>
      <c r="D87" s="49" t="str">
        <f>IF(Names_and_Numbers!B87&gt;0,Names_and_Numbers!B87,"")</f>
        <v/>
      </c>
      <c r="E87" s="84" t="str">
        <f>IF(Names_and_Numbers!C87&gt;0,Names_and_Numbers!C87,"")</f>
        <v/>
      </c>
      <c r="K87" s="49" t="str">
        <v>XXX ZZZ</v>
      </c>
      <c r="L87" s="49" t="str">
        <v>XXX</v>
      </c>
      <c r="M87" s="49" t="str">
        <v>ZZZ</v>
      </c>
      <c r="N87" t="str">
        <v/>
      </c>
      <c r="O87" s="1" t="str">
        <v/>
      </c>
    </row>
    <row r="88" spans="1:15" x14ac:dyDescent="0.55000000000000004">
      <c r="A88" s="49" t="str">
        <f>IF(Names_and_Numbers!A88&gt;0, TRIM(Names_and_Numbers!A88),"XXX ZZZ")</f>
        <v>XXX ZZZ</v>
      </c>
      <c r="B88" s="49" t="str">
        <f t="shared" si="3"/>
        <v>XXX</v>
      </c>
      <c r="C88" s="49" t="str">
        <f t="shared" si="4"/>
        <v>ZZZ</v>
      </c>
      <c r="D88" s="49" t="str">
        <f>IF(Names_and_Numbers!B88&gt;0,Names_and_Numbers!B88,"")</f>
        <v/>
      </c>
      <c r="E88" s="84" t="str">
        <f>IF(Names_and_Numbers!C88&gt;0,Names_and_Numbers!C88,"")</f>
        <v/>
      </c>
      <c r="K88" s="49" t="str">
        <v>XXX ZZZ</v>
      </c>
      <c r="L88" s="49" t="str">
        <v>XXX</v>
      </c>
      <c r="M88" s="49" t="str">
        <v>ZZZ</v>
      </c>
      <c r="N88" t="str">
        <v/>
      </c>
      <c r="O88" s="1" t="str">
        <v/>
      </c>
    </row>
    <row r="89" spans="1:15" x14ac:dyDescent="0.55000000000000004">
      <c r="A89" s="49" t="str">
        <f>IF(Names_and_Numbers!A89&gt;0, TRIM(Names_and_Numbers!A89),"XXX ZZZ")</f>
        <v>XXX ZZZ</v>
      </c>
      <c r="B89" s="49" t="str">
        <f t="shared" si="3"/>
        <v>XXX</v>
      </c>
      <c r="C89" s="49" t="str">
        <f t="shared" si="4"/>
        <v>ZZZ</v>
      </c>
      <c r="D89" s="49" t="str">
        <f>IF(Names_and_Numbers!B89&gt;0,Names_and_Numbers!B89,"")</f>
        <v/>
      </c>
      <c r="E89" s="84" t="str">
        <f>IF(Names_and_Numbers!C89&gt;0,Names_and_Numbers!C89,"")</f>
        <v/>
      </c>
      <c r="K89" s="49" t="str">
        <v>XXX ZZZ</v>
      </c>
      <c r="L89" s="49" t="str">
        <v>XXX</v>
      </c>
      <c r="M89" s="49" t="str">
        <v>ZZZ</v>
      </c>
      <c r="N89" t="str">
        <v/>
      </c>
      <c r="O89" s="1" t="str">
        <v/>
      </c>
    </row>
    <row r="90" spans="1:15" x14ac:dyDescent="0.55000000000000004">
      <c r="A90" s="49" t="str">
        <f>IF(Names_and_Numbers!A90&gt;0, TRIM(Names_and_Numbers!A90),"XXX ZZZ")</f>
        <v>XXX ZZZ</v>
      </c>
      <c r="B90" s="49" t="str">
        <f t="shared" si="3"/>
        <v>XXX</v>
      </c>
      <c r="C90" s="49" t="str">
        <f t="shared" si="4"/>
        <v>ZZZ</v>
      </c>
      <c r="D90" s="49" t="str">
        <f>IF(Names_and_Numbers!B90&gt;0,Names_and_Numbers!B90,"")</f>
        <v/>
      </c>
      <c r="E90" s="84" t="str">
        <f>IF(Names_and_Numbers!C90&gt;0,Names_and_Numbers!C90,"")</f>
        <v/>
      </c>
      <c r="K90" s="49" t="str">
        <v>XXX ZZZ</v>
      </c>
      <c r="L90" s="49" t="str">
        <v>XXX</v>
      </c>
      <c r="M90" s="49" t="str">
        <v>ZZZ</v>
      </c>
      <c r="N90" t="str">
        <v/>
      </c>
      <c r="O90" s="1" t="str">
        <v/>
      </c>
    </row>
    <row r="91" spans="1:15" x14ac:dyDescent="0.55000000000000004">
      <c r="A91" s="49" t="str">
        <f>IF(Names_and_Numbers!A91&gt;0, TRIM(Names_and_Numbers!A91),"XXX ZZZ")</f>
        <v>XXX ZZZ</v>
      </c>
      <c r="B91" s="49" t="str">
        <f t="shared" si="3"/>
        <v>XXX</v>
      </c>
      <c r="C91" s="49" t="str">
        <f t="shared" si="4"/>
        <v>ZZZ</v>
      </c>
      <c r="D91" s="49" t="str">
        <f>IF(Names_and_Numbers!B91&gt;0,Names_and_Numbers!B91,"")</f>
        <v/>
      </c>
      <c r="E91" s="84" t="str">
        <f>IF(Names_and_Numbers!C91&gt;0,Names_and_Numbers!C91,"")</f>
        <v/>
      </c>
      <c r="K91" s="49" t="str">
        <v>XXX ZZZ</v>
      </c>
      <c r="L91" s="49" t="str">
        <v>XXX</v>
      </c>
      <c r="M91" s="49" t="str">
        <v>ZZZ</v>
      </c>
      <c r="N91" t="str">
        <v/>
      </c>
      <c r="O91" s="1" t="str">
        <v/>
      </c>
    </row>
    <row r="92" spans="1:15" x14ac:dyDescent="0.55000000000000004">
      <c r="A92" s="49" t="str">
        <f>IF(Names_and_Numbers!A92&gt;0, TRIM(Names_and_Numbers!A92),"XXX ZZZ")</f>
        <v>XXX ZZZ</v>
      </c>
      <c r="B92" s="49" t="str">
        <f t="shared" si="3"/>
        <v>XXX</v>
      </c>
      <c r="C92" s="49" t="str">
        <f t="shared" si="4"/>
        <v>ZZZ</v>
      </c>
      <c r="D92" s="49" t="str">
        <f>IF(Names_and_Numbers!B92&gt;0,Names_and_Numbers!B92,"")</f>
        <v/>
      </c>
      <c r="E92" s="84" t="str">
        <f>IF(Names_and_Numbers!C92&gt;0,Names_and_Numbers!C92,"")</f>
        <v/>
      </c>
      <c r="K92" s="49" t="str">
        <v>XXX ZZZ</v>
      </c>
      <c r="L92" s="49" t="str">
        <v>XXX</v>
      </c>
      <c r="M92" s="49" t="str">
        <v>ZZZ</v>
      </c>
      <c r="N92" t="str">
        <v/>
      </c>
      <c r="O92" s="1" t="str">
        <v/>
      </c>
    </row>
    <row r="93" spans="1:15" x14ac:dyDescent="0.55000000000000004">
      <c r="A93" s="49" t="str">
        <f>IF(Names_and_Numbers!A93&gt;0, TRIM(Names_and_Numbers!A93),"XXX ZZZ")</f>
        <v>XXX ZZZ</v>
      </c>
      <c r="B93" s="49" t="str">
        <f t="shared" si="3"/>
        <v>XXX</v>
      </c>
      <c r="C93" s="49" t="str">
        <f t="shared" si="4"/>
        <v>ZZZ</v>
      </c>
      <c r="D93" s="49" t="str">
        <f>IF(Names_and_Numbers!B93&gt;0,Names_and_Numbers!B93,"")</f>
        <v/>
      </c>
      <c r="E93" s="84" t="str">
        <f>IF(Names_and_Numbers!C93&gt;0,Names_and_Numbers!C93,"")</f>
        <v/>
      </c>
      <c r="K93" s="49" t="str">
        <v>XXX ZZZ</v>
      </c>
      <c r="L93" s="49" t="str">
        <v>XXX</v>
      </c>
      <c r="M93" s="49" t="str">
        <v>ZZZ</v>
      </c>
      <c r="N93" t="str">
        <v/>
      </c>
      <c r="O93" s="1" t="str">
        <v/>
      </c>
    </row>
    <row r="94" spans="1:15" x14ac:dyDescent="0.55000000000000004">
      <c r="A94" s="49" t="str">
        <f>IF(Names_and_Numbers!A94&gt;0, TRIM(Names_and_Numbers!A94),"XXX ZZZ")</f>
        <v>XXX ZZZ</v>
      </c>
      <c r="B94" s="49" t="str">
        <f t="shared" si="3"/>
        <v>XXX</v>
      </c>
      <c r="C94" s="49" t="str">
        <f t="shared" si="4"/>
        <v>ZZZ</v>
      </c>
      <c r="D94" s="49" t="str">
        <f>IF(Names_and_Numbers!B94&gt;0,Names_and_Numbers!B94,"")</f>
        <v/>
      </c>
      <c r="E94" s="84" t="str">
        <f>IF(Names_and_Numbers!C94&gt;0,Names_and_Numbers!C94,"")</f>
        <v/>
      </c>
      <c r="K94" s="49" t="str">
        <v>XXX ZZZ</v>
      </c>
      <c r="L94" s="49" t="str">
        <v>XXX</v>
      </c>
      <c r="M94" s="49" t="str">
        <v>ZZZ</v>
      </c>
      <c r="N94" t="str">
        <v/>
      </c>
      <c r="O94" s="1" t="str">
        <v/>
      </c>
    </row>
    <row r="95" spans="1:15" x14ac:dyDescent="0.55000000000000004">
      <c r="A95" s="49" t="str">
        <f>IF(Names_and_Numbers!A95&gt;0, TRIM(Names_and_Numbers!A95),"XXX ZZZ")</f>
        <v>XXX ZZZ</v>
      </c>
      <c r="B95" s="49" t="str">
        <f t="shared" si="3"/>
        <v>XXX</v>
      </c>
      <c r="C95" s="49" t="str">
        <f t="shared" si="4"/>
        <v>ZZZ</v>
      </c>
      <c r="D95" s="49" t="str">
        <f>IF(Names_and_Numbers!B95&gt;0,Names_and_Numbers!B95,"")</f>
        <v/>
      </c>
      <c r="E95" s="84" t="str">
        <f>IF(Names_and_Numbers!C95&gt;0,Names_and_Numbers!C95,"")</f>
        <v/>
      </c>
      <c r="K95" s="49" t="str">
        <v>XXX ZZZ</v>
      </c>
      <c r="L95" s="49" t="str">
        <v>XXX</v>
      </c>
      <c r="M95" s="49" t="str">
        <v>ZZZ</v>
      </c>
      <c r="N95" t="str">
        <v/>
      </c>
      <c r="O95" s="1" t="str">
        <v/>
      </c>
    </row>
    <row r="96" spans="1:15" x14ac:dyDescent="0.55000000000000004">
      <c r="A96" s="49" t="str">
        <f>IF(Names_and_Numbers!A96&gt;0, TRIM(Names_and_Numbers!A96),"XXX ZZZ")</f>
        <v>XXX ZZZ</v>
      </c>
      <c r="B96" s="49" t="str">
        <f t="shared" si="3"/>
        <v>XXX</v>
      </c>
      <c r="C96" s="49" t="str">
        <f t="shared" si="4"/>
        <v>ZZZ</v>
      </c>
      <c r="D96" s="49" t="str">
        <f>IF(Names_and_Numbers!B96&gt;0,Names_and_Numbers!B96,"")</f>
        <v/>
      </c>
      <c r="E96" s="84" t="str">
        <f>IF(Names_and_Numbers!C96&gt;0,Names_and_Numbers!C96,"")</f>
        <v/>
      </c>
      <c r="K96" s="49" t="str">
        <v>XXX ZZZ</v>
      </c>
      <c r="L96" s="49" t="str">
        <v>XXX</v>
      </c>
      <c r="M96" s="49" t="str">
        <v>ZZZ</v>
      </c>
      <c r="N96" t="str">
        <v/>
      </c>
      <c r="O96" s="1" t="str">
        <v/>
      </c>
    </row>
    <row r="97" spans="1:15" x14ac:dyDescent="0.55000000000000004">
      <c r="A97" s="49" t="str">
        <f>IF(Names_and_Numbers!A97&gt;0, TRIM(Names_and_Numbers!A97),"XXX ZZZ")</f>
        <v>XXX ZZZ</v>
      </c>
      <c r="B97" s="49" t="str">
        <f t="shared" si="3"/>
        <v>XXX</v>
      </c>
      <c r="C97" s="49" t="str">
        <f t="shared" si="4"/>
        <v>ZZZ</v>
      </c>
      <c r="D97" s="49" t="str">
        <f>IF(Names_and_Numbers!B97&gt;0,Names_and_Numbers!B97,"")</f>
        <v/>
      </c>
      <c r="E97" s="84" t="str">
        <f>IF(Names_and_Numbers!C97&gt;0,Names_and_Numbers!C97,"")</f>
        <v/>
      </c>
      <c r="K97" s="49" t="str">
        <v>XXX ZZZ</v>
      </c>
      <c r="L97" s="49" t="str">
        <v>XXX</v>
      </c>
      <c r="M97" s="49" t="str">
        <v>ZZZ</v>
      </c>
      <c r="N97" t="str">
        <v/>
      </c>
      <c r="O97" s="1" t="str">
        <v/>
      </c>
    </row>
    <row r="98" spans="1:15" x14ac:dyDescent="0.55000000000000004">
      <c r="A98" s="49" t="str">
        <f>IF(Names_and_Numbers!A98&gt;0, TRIM(Names_and_Numbers!A98),"XXX ZZZ")</f>
        <v>XXX ZZZ</v>
      </c>
      <c r="B98" s="49" t="str">
        <f t="shared" si="3"/>
        <v>XXX</v>
      </c>
      <c r="C98" s="49" t="str">
        <f t="shared" si="4"/>
        <v>ZZZ</v>
      </c>
      <c r="D98" s="49" t="str">
        <f>IF(Names_and_Numbers!B98&gt;0,Names_and_Numbers!B98,"")</f>
        <v/>
      </c>
      <c r="E98" s="84" t="str">
        <f>IF(Names_and_Numbers!C98&gt;0,Names_and_Numbers!C98,"")</f>
        <v/>
      </c>
      <c r="K98" s="49" t="str">
        <v>XXX ZZZ</v>
      </c>
      <c r="L98" s="49" t="str">
        <v>XXX</v>
      </c>
      <c r="M98" s="49" t="str">
        <v>ZZZ</v>
      </c>
      <c r="N98" t="str">
        <v/>
      </c>
      <c r="O98" s="1" t="str">
        <v/>
      </c>
    </row>
    <row r="99" spans="1:15" x14ac:dyDescent="0.55000000000000004">
      <c r="A99" s="49" t="str">
        <f>IF(Names_and_Numbers!A99&gt;0, TRIM(Names_and_Numbers!A99),"XXX ZZZ")</f>
        <v>XXX ZZZ</v>
      </c>
      <c r="B99" s="49" t="str">
        <f t="shared" si="3"/>
        <v>XXX</v>
      </c>
      <c r="C99" s="49" t="str">
        <f t="shared" si="4"/>
        <v>ZZZ</v>
      </c>
      <c r="D99" s="49" t="str">
        <f>IF(Names_and_Numbers!B99&gt;0,Names_and_Numbers!B99,"")</f>
        <v/>
      </c>
      <c r="E99" s="84" t="str">
        <f>IF(Names_and_Numbers!C99&gt;0,Names_and_Numbers!C99,"")</f>
        <v/>
      </c>
      <c r="K99" s="49" t="str">
        <v>XXX ZZZ</v>
      </c>
      <c r="L99" s="49" t="str">
        <v>XXX</v>
      </c>
      <c r="M99" s="49" t="str">
        <v>ZZZ</v>
      </c>
      <c r="N99" t="str">
        <v/>
      </c>
      <c r="O99" s="1" t="str">
        <v/>
      </c>
    </row>
    <row r="100" spans="1:15" x14ac:dyDescent="0.55000000000000004">
      <c r="A100" s="49" t="str">
        <f>IF(Names_and_Numbers!A100&gt;0, TRIM(Names_and_Numbers!A100),"XXX ZZZ")</f>
        <v>XXX ZZZ</v>
      </c>
      <c r="B100" s="49" t="str">
        <f t="shared" si="3"/>
        <v>XXX</v>
      </c>
      <c r="C100" s="49" t="str">
        <f t="shared" si="4"/>
        <v>ZZZ</v>
      </c>
      <c r="D100" s="49" t="str">
        <f>IF(Names_and_Numbers!B100&gt;0,Names_and_Numbers!B100,"")</f>
        <v/>
      </c>
      <c r="E100" s="84" t="str">
        <f>IF(Names_and_Numbers!C100&gt;0,Names_and_Numbers!C100,"")</f>
        <v/>
      </c>
      <c r="K100" s="49" t="str">
        <v>XXX ZZZ</v>
      </c>
      <c r="L100" s="49" t="str">
        <v>XXX</v>
      </c>
      <c r="M100" s="49" t="str">
        <v>ZZZ</v>
      </c>
      <c r="N100" t="str">
        <v/>
      </c>
      <c r="O100" s="1" t="str">
        <v/>
      </c>
    </row>
    <row r="101" spans="1:15" x14ac:dyDescent="0.55000000000000004">
      <c r="A101" s="49" t="str">
        <f>IF(Names_and_Numbers!A101&gt;0, TRIM(Names_and_Numbers!A101),"XXX ZZZ")</f>
        <v>XXX ZZZ</v>
      </c>
      <c r="B101" s="49" t="str">
        <f t="shared" si="3"/>
        <v>XXX</v>
      </c>
      <c r="C101" s="49" t="str">
        <f t="shared" si="4"/>
        <v>ZZZ</v>
      </c>
      <c r="D101" s="49" t="str">
        <f>IF(Names_and_Numbers!B101&gt;0,Names_and_Numbers!B101,"")</f>
        <v/>
      </c>
      <c r="E101" s="84" t="str">
        <f>IF(Names_and_Numbers!C101&gt;0,Names_and_Numbers!C101,"")</f>
        <v/>
      </c>
      <c r="K101" s="49" t="str">
        <v>XXX ZZZ</v>
      </c>
      <c r="L101" s="49" t="str">
        <v>XXX</v>
      </c>
      <c r="M101" s="49" t="str">
        <v>ZZZ</v>
      </c>
      <c r="N101" t="str">
        <v/>
      </c>
      <c r="O101" s="1" t="str">
        <v/>
      </c>
    </row>
    <row r="102" spans="1:15" x14ac:dyDescent="0.55000000000000004">
      <c r="A102" s="49" t="str">
        <f>IF(Names_and_Numbers!A102&gt;0, TRIM(Names_and_Numbers!A102),"XXX ZZZ")</f>
        <v>XXX ZZZ</v>
      </c>
      <c r="B102" s="49" t="str">
        <f t="shared" si="3"/>
        <v>XXX</v>
      </c>
      <c r="C102" s="49" t="str">
        <f t="shared" si="4"/>
        <v>ZZZ</v>
      </c>
      <c r="D102" s="49" t="str">
        <f>IF(Names_and_Numbers!B102&gt;0,Names_and_Numbers!B102,"")</f>
        <v/>
      </c>
      <c r="E102" s="84" t="str">
        <f>IF(Names_and_Numbers!C102&gt;0,Names_and_Numbers!C102,"")</f>
        <v/>
      </c>
      <c r="K102" s="49" t="str">
        <v>XXX ZZZ</v>
      </c>
      <c r="L102" s="49" t="str">
        <v>XXX</v>
      </c>
      <c r="M102" s="49" t="str">
        <v>ZZZ</v>
      </c>
      <c r="N102" t="str">
        <v/>
      </c>
      <c r="O102" s="1" t="str">
        <v/>
      </c>
    </row>
    <row r="103" spans="1:15" x14ac:dyDescent="0.55000000000000004">
      <c r="A103" s="49" t="str">
        <f>IF(Names_and_Numbers!A103&gt;0, TRIM(Names_and_Numbers!A103),"XXX ZZZ")</f>
        <v>XXX ZZZ</v>
      </c>
      <c r="B103" s="49" t="str">
        <f t="shared" si="3"/>
        <v>XXX</v>
      </c>
      <c r="C103" s="49" t="str">
        <f t="shared" si="4"/>
        <v>ZZZ</v>
      </c>
      <c r="D103" s="49" t="str">
        <f>IF(Names_and_Numbers!B103&gt;0,Names_and_Numbers!B103,"")</f>
        <v/>
      </c>
      <c r="E103" s="84" t="str">
        <f>IF(Names_and_Numbers!C103&gt;0,Names_and_Numbers!C103,"")</f>
        <v/>
      </c>
      <c r="K103" s="49" t="str">
        <v>XXX ZZZ</v>
      </c>
      <c r="L103" s="49" t="str">
        <v>XXX</v>
      </c>
      <c r="M103" s="49" t="str">
        <v>ZZZ</v>
      </c>
      <c r="N103" t="str">
        <v/>
      </c>
      <c r="O103" s="1" t="str">
        <v/>
      </c>
    </row>
    <row r="104" spans="1:15" x14ac:dyDescent="0.55000000000000004">
      <c r="A104" s="49" t="str">
        <f>IF(Names_and_Numbers!A104&gt;0, TRIM(Names_and_Numbers!A104),"XXX ZZZ")</f>
        <v>XXX ZZZ</v>
      </c>
      <c r="B104" s="49" t="str">
        <f t="shared" si="3"/>
        <v>XXX</v>
      </c>
      <c r="C104" s="49" t="str">
        <f t="shared" si="4"/>
        <v>ZZZ</v>
      </c>
      <c r="D104" s="49" t="str">
        <f>IF(Names_and_Numbers!B104&gt;0,Names_and_Numbers!B104,"")</f>
        <v/>
      </c>
      <c r="E104" s="84" t="str">
        <f>IF(Names_and_Numbers!C104&gt;0,Names_and_Numbers!C104,"")</f>
        <v/>
      </c>
      <c r="K104" s="49" t="str">
        <v>XXX ZZZ</v>
      </c>
      <c r="L104" s="49" t="str">
        <v>XXX</v>
      </c>
      <c r="M104" s="49" t="str">
        <v>ZZZ</v>
      </c>
      <c r="N104" t="str">
        <v/>
      </c>
      <c r="O104" s="1" t="str">
        <v/>
      </c>
    </row>
    <row r="105" spans="1:15" x14ac:dyDescent="0.55000000000000004">
      <c r="A105" s="49" t="str">
        <f>IF(Names_and_Numbers!A105&gt;0, TRIM(Names_and_Numbers!A105),"XXX ZZZ")</f>
        <v>XXX ZZZ</v>
      </c>
      <c r="B105" s="49" t="str">
        <f t="shared" si="3"/>
        <v>XXX</v>
      </c>
      <c r="C105" s="49" t="str">
        <f t="shared" si="4"/>
        <v>ZZZ</v>
      </c>
      <c r="D105" s="49" t="str">
        <f>IF(Names_and_Numbers!B105&gt;0,Names_and_Numbers!B105,"")</f>
        <v/>
      </c>
      <c r="E105" s="84" t="str">
        <f>IF(Names_and_Numbers!C105&gt;0,Names_and_Numbers!C105,"")</f>
        <v/>
      </c>
      <c r="K105" s="49" t="str">
        <v>XXX ZZZ</v>
      </c>
      <c r="L105" s="49" t="str">
        <v>XXX</v>
      </c>
      <c r="M105" s="49" t="str">
        <v>ZZZ</v>
      </c>
      <c r="N105" t="str">
        <v/>
      </c>
      <c r="O105" s="1" t="str">
        <v/>
      </c>
    </row>
    <row r="106" spans="1:15" x14ac:dyDescent="0.55000000000000004">
      <c r="A106" s="49" t="str">
        <f>IF(Names_and_Numbers!A106&gt;0, TRIM(Names_and_Numbers!A106),"XXX ZZZ")</f>
        <v>XXX ZZZ</v>
      </c>
      <c r="B106" s="49" t="str">
        <f t="shared" si="3"/>
        <v>XXX</v>
      </c>
      <c r="C106" s="49" t="str">
        <f t="shared" si="4"/>
        <v>ZZZ</v>
      </c>
      <c r="D106" s="49" t="str">
        <f>IF(Names_and_Numbers!B106&gt;0,Names_and_Numbers!B106,"")</f>
        <v/>
      </c>
      <c r="E106" s="84" t="str">
        <f>IF(Names_and_Numbers!C106&gt;0,Names_and_Numbers!C106,"")</f>
        <v/>
      </c>
      <c r="K106" s="49" t="str">
        <v>XXX ZZZ</v>
      </c>
      <c r="L106" s="49" t="str">
        <v>XXX</v>
      </c>
      <c r="M106" s="49" t="str">
        <v>ZZZ</v>
      </c>
      <c r="N106" t="str">
        <v/>
      </c>
      <c r="O106" s="1" t="str">
        <v/>
      </c>
    </row>
    <row r="107" spans="1:15" x14ac:dyDescent="0.55000000000000004">
      <c r="A107" s="49" t="str">
        <f>IF(Names_and_Numbers!A107&gt;0, TRIM(Names_and_Numbers!A107),"XXX ZZZ")</f>
        <v>XXX ZZZ</v>
      </c>
      <c r="B107" s="49" t="str">
        <f t="shared" si="3"/>
        <v>XXX</v>
      </c>
      <c r="C107" s="49" t="str">
        <f t="shared" si="4"/>
        <v>ZZZ</v>
      </c>
      <c r="D107" s="49" t="str">
        <f>IF(Names_and_Numbers!B107&gt;0,Names_and_Numbers!B107,"")</f>
        <v/>
      </c>
      <c r="E107" s="84" t="str">
        <f>IF(Names_and_Numbers!C107&gt;0,Names_and_Numbers!C107,"")</f>
        <v/>
      </c>
      <c r="K107" s="49" t="str">
        <v>XXX ZZZ</v>
      </c>
      <c r="L107" s="49" t="str">
        <v>XXX</v>
      </c>
      <c r="M107" s="49" t="str">
        <v>ZZZ</v>
      </c>
      <c r="N107" t="str">
        <v/>
      </c>
      <c r="O107" s="1" t="str">
        <v/>
      </c>
    </row>
    <row r="108" spans="1:15" x14ac:dyDescent="0.55000000000000004">
      <c r="A108" s="49" t="str">
        <f>IF(Names_and_Numbers!A108&gt;0, TRIM(Names_and_Numbers!A108),"XXX ZZZ")</f>
        <v>XXX ZZZ</v>
      </c>
      <c r="B108" s="49" t="str">
        <f t="shared" si="3"/>
        <v>XXX</v>
      </c>
      <c r="C108" s="49" t="str">
        <f t="shared" si="4"/>
        <v>ZZZ</v>
      </c>
      <c r="D108" s="49" t="str">
        <f>IF(Names_and_Numbers!B108&gt;0,Names_and_Numbers!B108,"")</f>
        <v/>
      </c>
      <c r="E108" s="84" t="str">
        <f>IF(Names_and_Numbers!C108&gt;0,Names_and_Numbers!C108,"")</f>
        <v/>
      </c>
      <c r="K108" s="49" t="str">
        <v>XXX ZZZ</v>
      </c>
      <c r="L108" s="49" t="str">
        <v>XXX</v>
      </c>
      <c r="M108" s="49" t="str">
        <v>ZZZ</v>
      </c>
      <c r="N108" t="str">
        <v/>
      </c>
      <c r="O108" s="1" t="str">
        <v/>
      </c>
    </row>
    <row r="109" spans="1:15" x14ac:dyDescent="0.55000000000000004">
      <c r="A109" s="49" t="str">
        <f>IF(Names_and_Numbers!A109&gt;0, TRIM(Names_and_Numbers!A109),"XXX ZZZ")</f>
        <v>XXX ZZZ</v>
      </c>
      <c r="B109" s="49" t="str">
        <f t="shared" si="3"/>
        <v>XXX</v>
      </c>
      <c r="C109" s="49" t="str">
        <f t="shared" si="4"/>
        <v>ZZZ</v>
      </c>
      <c r="D109" s="49" t="str">
        <f>IF(Names_and_Numbers!B109&gt;0,Names_and_Numbers!B109,"")</f>
        <v/>
      </c>
      <c r="E109" s="84" t="str">
        <f>IF(Names_and_Numbers!C109&gt;0,Names_and_Numbers!C109,"")</f>
        <v/>
      </c>
      <c r="K109" s="49" t="str">
        <v>XXX ZZZ</v>
      </c>
      <c r="L109" s="49" t="str">
        <v>XXX</v>
      </c>
      <c r="M109" s="49" t="str">
        <v>ZZZ</v>
      </c>
      <c r="N109" t="str">
        <v/>
      </c>
      <c r="O109" s="1" t="str">
        <v/>
      </c>
    </row>
    <row r="110" spans="1:15" x14ac:dyDescent="0.55000000000000004">
      <c r="A110" s="49" t="str">
        <f>IF(Names_and_Numbers!A110&gt;0, TRIM(Names_and_Numbers!A110),"XXX ZZZ")</f>
        <v>XXX ZZZ</v>
      </c>
      <c r="B110" s="49" t="str">
        <f t="shared" si="3"/>
        <v>XXX</v>
      </c>
      <c r="C110" s="49" t="str">
        <f t="shared" si="4"/>
        <v>ZZZ</v>
      </c>
      <c r="D110" s="49" t="str">
        <f>IF(Names_and_Numbers!B110&gt;0,Names_and_Numbers!B110,"")</f>
        <v/>
      </c>
      <c r="E110" s="84" t="str">
        <f>IF(Names_and_Numbers!C110&gt;0,Names_and_Numbers!C110,"")</f>
        <v/>
      </c>
      <c r="K110" s="49" t="str">
        <v>XXX ZZZ</v>
      </c>
      <c r="L110" s="49" t="str">
        <v>XXX</v>
      </c>
      <c r="M110" s="49" t="str">
        <v>ZZZ</v>
      </c>
      <c r="N110" t="str">
        <v/>
      </c>
      <c r="O110" s="1" t="str">
        <v/>
      </c>
    </row>
    <row r="111" spans="1:15" x14ac:dyDescent="0.55000000000000004">
      <c r="A111" s="49" t="str">
        <f>IF(Names_and_Numbers!A111&gt;0, TRIM(Names_and_Numbers!A111),"XXX ZZZ")</f>
        <v>XXX ZZZ</v>
      </c>
      <c r="B111" s="49" t="str">
        <f t="shared" si="3"/>
        <v>XXX</v>
      </c>
      <c r="C111" s="49" t="str">
        <f t="shared" si="4"/>
        <v>ZZZ</v>
      </c>
      <c r="D111" s="49" t="str">
        <f>IF(Names_and_Numbers!B111&gt;0,Names_and_Numbers!B111,"")</f>
        <v/>
      </c>
      <c r="E111" s="84" t="str">
        <f>IF(Names_and_Numbers!C111&gt;0,Names_and_Numbers!C111,"")</f>
        <v/>
      </c>
      <c r="K111" s="49" t="str">
        <v>XXX ZZZ</v>
      </c>
      <c r="L111" s="49" t="str">
        <v>XXX</v>
      </c>
      <c r="M111" s="49" t="str">
        <v>ZZZ</v>
      </c>
      <c r="N111" t="str">
        <v/>
      </c>
      <c r="O111" s="1" t="str">
        <v/>
      </c>
    </row>
    <row r="112" spans="1:15" x14ac:dyDescent="0.55000000000000004">
      <c r="A112" s="49" t="str">
        <f>IF(Names_and_Numbers!A112&gt;0, TRIM(Names_and_Numbers!A112),"XXX ZZZ")</f>
        <v>XXX ZZZ</v>
      </c>
      <c r="B112" s="49" t="str">
        <f t="shared" si="3"/>
        <v>XXX</v>
      </c>
      <c r="C112" s="49" t="str">
        <f t="shared" si="4"/>
        <v>ZZZ</v>
      </c>
      <c r="D112" s="49" t="str">
        <f>IF(Names_and_Numbers!B112&gt;0,Names_and_Numbers!B112,"")</f>
        <v/>
      </c>
      <c r="E112" s="84" t="str">
        <f>IF(Names_and_Numbers!C112&gt;0,Names_and_Numbers!C112,"")</f>
        <v/>
      </c>
      <c r="K112" s="49" t="str">
        <v>XXX ZZZ</v>
      </c>
      <c r="L112" s="49" t="str">
        <v>XXX</v>
      </c>
      <c r="M112" s="49" t="str">
        <v>ZZZ</v>
      </c>
      <c r="N112" t="str">
        <v/>
      </c>
      <c r="O112" s="1" t="str">
        <v/>
      </c>
    </row>
    <row r="113" spans="1:15" x14ac:dyDescent="0.55000000000000004">
      <c r="A113" s="49" t="str">
        <f>IF(Names_and_Numbers!A113&gt;0, TRIM(Names_and_Numbers!A113),"XXX ZZZ")</f>
        <v>XXX ZZZ</v>
      </c>
      <c r="B113" s="49" t="str">
        <f t="shared" si="3"/>
        <v>XXX</v>
      </c>
      <c r="C113" s="49" t="str">
        <f t="shared" si="4"/>
        <v>ZZZ</v>
      </c>
      <c r="D113" s="49" t="str">
        <f>IF(Names_and_Numbers!B113&gt;0,Names_and_Numbers!B113,"")</f>
        <v/>
      </c>
      <c r="E113" s="84" t="str">
        <f>IF(Names_and_Numbers!C113&gt;0,Names_and_Numbers!C113,"")</f>
        <v/>
      </c>
      <c r="K113" s="49" t="str">
        <v>XXX ZZZ</v>
      </c>
      <c r="L113" s="49" t="str">
        <v>XXX</v>
      </c>
      <c r="M113" s="49" t="str">
        <v>ZZZ</v>
      </c>
      <c r="N113" t="str">
        <v/>
      </c>
      <c r="O113" s="1" t="str">
        <v/>
      </c>
    </row>
    <row r="114" spans="1:15" x14ac:dyDescent="0.55000000000000004">
      <c r="A114" s="49" t="str">
        <f>IF(Names_and_Numbers!A114&gt;0, TRIM(Names_and_Numbers!A114),"XXX ZZZ")</f>
        <v>XXX ZZZ</v>
      </c>
      <c r="B114" s="49" t="str">
        <f t="shared" si="3"/>
        <v>XXX</v>
      </c>
      <c r="C114" s="49" t="str">
        <f t="shared" si="4"/>
        <v>ZZZ</v>
      </c>
      <c r="D114" s="49" t="str">
        <f>IF(Names_and_Numbers!B114&gt;0,Names_and_Numbers!B114,"")</f>
        <v/>
      </c>
      <c r="E114" s="84" t="str">
        <f>IF(Names_and_Numbers!C114&gt;0,Names_and_Numbers!C114,"")</f>
        <v/>
      </c>
      <c r="K114" s="49" t="str">
        <v>XXX ZZZ</v>
      </c>
      <c r="L114" s="49" t="str">
        <v>XXX</v>
      </c>
      <c r="M114" s="49" t="str">
        <v>ZZZ</v>
      </c>
      <c r="N114" t="str">
        <v/>
      </c>
      <c r="O114" s="1" t="str">
        <v/>
      </c>
    </row>
    <row r="115" spans="1:15" x14ac:dyDescent="0.55000000000000004">
      <c r="A115" s="49" t="str">
        <f>IF(Names_and_Numbers!A115&gt;0, TRIM(Names_and_Numbers!A115),"XXX ZZZ")</f>
        <v>XXX ZZZ</v>
      </c>
      <c r="B115" s="49" t="str">
        <f t="shared" si="3"/>
        <v>XXX</v>
      </c>
      <c r="C115" s="49" t="str">
        <f t="shared" si="4"/>
        <v>ZZZ</v>
      </c>
      <c r="D115" s="49" t="str">
        <f>IF(Names_and_Numbers!B115&gt;0,Names_and_Numbers!B115,"")</f>
        <v/>
      </c>
      <c r="E115" s="84" t="str">
        <f>IF(Names_and_Numbers!C115&gt;0,Names_and_Numbers!C115,"")</f>
        <v/>
      </c>
      <c r="K115" s="49" t="str">
        <v>XXX ZZZ</v>
      </c>
      <c r="L115" s="49" t="str">
        <v>XXX</v>
      </c>
      <c r="M115" s="49" t="str">
        <v>ZZZ</v>
      </c>
      <c r="N115" t="str">
        <v/>
      </c>
      <c r="O115" s="1" t="str">
        <v/>
      </c>
    </row>
    <row r="116" spans="1:15" x14ac:dyDescent="0.55000000000000004">
      <c r="A116" s="49" t="str">
        <f>IF(Names_and_Numbers!A116&gt;0, TRIM(Names_and_Numbers!A116),"XXX ZZZ")</f>
        <v>XXX ZZZ</v>
      </c>
      <c r="B116" s="49" t="str">
        <f t="shared" si="3"/>
        <v>XXX</v>
      </c>
      <c r="C116" s="49" t="str">
        <f t="shared" si="4"/>
        <v>ZZZ</v>
      </c>
      <c r="D116" s="49" t="str">
        <f>IF(Names_and_Numbers!B116&gt;0,Names_and_Numbers!B116,"")</f>
        <v/>
      </c>
      <c r="E116" s="84" t="str">
        <f>IF(Names_and_Numbers!C116&gt;0,Names_and_Numbers!C116,"")</f>
        <v/>
      </c>
      <c r="K116" s="49" t="str">
        <v>XXX ZZZ</v>
      </c>
      <c r="L116" s="49" t="str">
        <v>XXX</v>
      </c>
      <c r="M116" s="49" t="str">
        <v>ZZZ</v>
      </c>
      <c r="N116" t="str">
        <v/>
      </c>
      <c r="O116" s="1" t="str">
        <v/>
      </c>
    </row>
    <row r="117" spans="1:15" x14ac:dyDescent="0.55000000000000004">
      <c r="A117" s="49" t="str">
        <f>IF(Names_and_Numbers!A117&gt;0, TRIM(Names_and_Numbers!A117),"XXX ZZZ")</f>
        <v>XXX ZZZ</v>
      </c>
      <c r="B117" s="49" t="str">
        <f t="shared" si="3"/>
        <v>XXX</v>
      </c>
      <c r="C117" s="49" t="str">
        <f t="shared" si="4"/>
        <v>ZZZ</v>
      </c>
      <c r="D117" s="49" t="str">
        <f>IF(Names_and_Numbers!B117&gt;0,Names_and_Numbers!B117,"")</f>
        <v/>
      </c>
      <c r="E117" s="84" t="str">
        <f>IF(Names_and_Numbers!C117&gt;0,Names_and_Numbers!C117,"")</f>
        <v/>
      </c>
      <c r="K117" s="49" t="str">
        <v>XXX ZZZ</v>
      </c>
      <c r="L117" s="49" t="str">
        <v>XXX</v>
      </c>
      <c r="M117" s="49" t="str">
        <v>ZZZ</v>
      </c>
      <c r="N117" t="str">
        <v/>
      </c>
      <c r="O117" s="1" t="str">
        <v/>
      </c>
    </row>
    <row r="118" spans="1:15" x14ac:dyDescent="0.55000000000000004">
      <c r="A118" s="49" t="str">
        <f>IF(Names_and_Numbers!A118&gt;0, TRIM(Names_and_Numbers!A118),"XXX ZZZ")</f>
        <v>XXX ZZZ</v>
      </c>
      <c r="B118" s="49" t="str">
        <f t="shared" si="3"/>
        <v>XXX</v>
      </c>
      <c r="C118" s="49" t="str">
        <f t="shared" si="4"/>
        <v>ZZZ</v>
      </c>
      <c r="D118" s="49" t="str">
        <f>IF(Names_and_Numbers!B118&gt;0,Names_and_Numbers!B118,"")</f>
        <v/>
      </c>
      <c r="E118" s="84" t="str">
        <f>IF(Names_and_Numbers!C118&gt;0,Names_and_Numbers!C118,"")</f>
        <v/>
      </c>
      <c r="K118" s="49" t="str">
        <v>XXX ZZZ</v>
      </c>
      <c r="L118" s="49" t="str">
        <v>XXX</v>
      </c>
      <c r="M118" s="49" t="str">
        <v>ZZZ</v>
      </c>
      <c r="N118" t="str">
        <v/>
      </c>
      <c r="O118" s="1" t="str">
        <v/>
      </c>
    </row>
    <row r="119" spans="1:15" x14ac:dyDescent="0.55000000000000004">
      <c r="A119" s="49" t="str">
        <f>IF(Names_and_Numbers!A119&gt;0, TRIM(Names_and_Numbers!A119),"XXX ZZZ")</f>
        <v>XXX ZZZ</v>
      </c>
      <c r="B119" s="49" t="str">
        <f t="shared" si="3"/>
        <v>XXX</v>
      </c>
      <c r="C119" s="49" t="str">
        <f t="shared" si="4"/>
        <v>ZZZ</v>
      </c>
      <c r="D119" s="49" t="str">
        <f>IF(Names_and_Numbers!B119&gt;0,Names_and_Numbers!B119,"")</f>
        <v/>
      </c>
      <c r="E119" s="84" t="str">
        <f>IF(Names_and_Numbers!C119&gt;0,Names_and_Numbers!C119,"")</f>
        <v/>
      </c>
      <c r="K119" s="49" t="str">
        <v>XXX ZZZ</v>
      </c>
      <c r="L119" s="49" t="str">
        <v>XXX</v>
      </c>
      <c r="M119" s="49" t="str">
        <v>ZZZ</v>
      </c>
      <c r="N119" t="str">
        <v/>
      </c>
      <c r="O119" s="1" t="str">
        <v/>
      </c>
    </row>
    <row r="120" spans="1:15" x14ac:dyDescent="0.55000000000000004">
      <c r="A120" s="49" t="str">
        <f>IF(Names_and_Numbers!A120&gt;0, TRIM(Names_and_Numbers!A120),"XXX ZZZ")</f>
        <v>XXX ZZZ</v>
      </c>
      <c r="B120" s="49" t="str">
        <f t="shared" si="3"/>
        <v>XXX</v>
      </c>
      <c r="C120" s="49" t="str">
        <f t="shared" si="4"/>
        <v>ZZZ</v>
      </c>
      <c r="D120" s="49" t="str">
        <f>IF(Names_and_Numbers!B120&gt;0,Names_and_Numbers!B120,"")</f>
        <v/>
      </c>
      <c r="E120" s="84" t="str">
        <f>IF(Names_and_Numbers!C120&gt;0,Names_and_Numbers!C120,"")</f>
        <v/>
      </c>
      <c r="K120" s="49" t="str">
        <v>XXX ZZZ</v>
      </c>
      <c r="L120" s="49" t="str">
        <v>XXX</v>
      </c>
      <c r="M120" s="49" t="str">
        <v>ZZZ</v>
      </c>
      <c r="N120" t="str">
        <v/>
      </c>
      <c r="O120" s="1" t="str">
        <v/>
      </c>
    </row>
    <row r="121" spans="1:15" x14ac:dyDescent="0.55000000000000004">
      <c r="A121" s="49" t="str">
        <f>IF(Names_and_Numbers!A121&gt;0, TRIM(Names_and_Numbers!A121),"XXX ZZZ")</f>
        <v>XXX ZZZ</v>
      </c>
      <c r="B121" s="49" t="str">
        <f t="shared" si="3"/>
        <v>XXX</v>
      </c>
      <c r="C121" s="49" t="str">
        <f t="shared" si="4"/>
        <v>ZZZ</v>
      </c>
      <c r="D121" s="49" t="str">
        <f>IF(Names_and_Numbers!B121&gt;0,Names_and_Numbers!B121,"")</f>
        <v/>
      </c>
      <c r="E121" s="84" t="str">
        <f>IF(Names_and_Numbers!C121&gt;0,Names_and_Numbers!C121,"")</f>
        <v/>
      </c>
      <c r="K121" s="49" t="str">
        <v>XXX ZZZ</v>
      </c>
      <c r="L121" s="49" t="str">
        <v>XXX</v>
      </c>
      <c r="M121" s="49" t="str">
        <v>ZZZ</v>
      </c>
      <c r="N121" t="str">
        <v/>
      </c>
      <c r="O121" s="1" t="str">
        <v/>
      </c>
    </row>
    <row r="122" spans="1:15" x14ac:dyDescent="0.55000000000000004">
      <c r="A122" s="49" t="str">
        <f>IF(Names_and_Numbers!A122&gt;0, TRIM(Names_and_Numbers!A122),"XXX ZZZ")</f>
        <v>XXX ZZZ</v>
      </c>
      <c r="B122" s="49" t="str">
        <f t="shared" si="3"/>
        <v>XXX</v>
      </c>
      <c r="C122" s="49" t="str">
        <f t="shared" si="4"/>
        <v>ZZZ</v>
      </c>
      <c r="D122" s="49" t="str">
        <f>IF(Names_and_Numbers!B122&gt;0,Names_and_Numbers!B122,"")</f>
        <v/>
      </c>
      <c r="E122" s="84" t="str">
        <f>IF(Names_and_Numbers!C122&gt;0,Names_and_Numbers!C122,"")</f>
        <v/>
      </c>
      <c r="K122" s="49" t="str">
        <v>XXX ZZZ</v>
      </c>
      <c r="L122" s="49" t="str">
        <v>XXX</v>
      </c>
      <c r="M122" s="49" t="str">
        <v>ZZZ</v>
      </c>
      <c r="N122" t="str">
        <v/>
      </c>
      <c r="O122" s="1" t="str">
        <v/>
      </c>
    </row>
    <row r="123" spans="1:15" x14ac:dyDescent="0.55000000000000004">
      <c r="A123" s="49" t="str">
        <f>IF(Names_and_Numbers!A123&gt;0, TRIM(Names_and_Numbers!A123),"XXX ZZZ")</f>
        <v>XXX ZZZ</v>
      </c>
      <c r="B123" s="49" t="str">
        <f t="shared" si="3"/>
        <v>XXX</v>
      </c>
      <c r="C123" s="49" t="str">
        <f t="shared" si="4"/>
        <v>ZZZ</v>
      </c>
      <c r="D123" s="49" t="str">
        <f>IF(Names_and_Numbers!B123&gt;0,Names_and_Numbers!B123,"")</f>
        <v/>
      </c>
      <c r="E123" s="84" t="str">
        <f>IF(Names_and_Numbers!C123&gt;0,Names_and_Numbers!C123,"")</f>
        <v/>
      </c>
      <c r="K123" s="49" t="str">
        <v>XXX ZZZ</v>
      </c>
      <c r="L123" s="49" t="str">
        <v>XXX</v>
      </c>
      <c r="M123" s="49" t="str">
        <v>ZZZ</v>
      </c>
      <c r="N123" t="str">
        <v/>
      </c>
      <c r="O123" s="1" t="str">
        <v/>
      </c>
    </row>
    <row r="124" spans="1:15" x14ac:dyDescent="0.55000000000000004">
      <c r="A124" s="49" t="str">
        <f>IF(Names_and_Numbers!A124&gt;0, TRIM(Names_and_Numbers!A124),"XXX ZZZ")</f>
        <v>XXX ZZZ</v>
      </c>
      <c r="B124" s="49" t="str">
        <f t="shared" si="3"/>
        <v>XXX</v>
      </c>
      <c r="C124" s="49" t="str">
        <f t="shared" si="4"/>
        <v>ZZZ</v>
      </c>
      <c r="D124" s="49" t="str">
        <f>IF(Names_and_Numbers!B124&gt;0,Names_and_Numbers!B124,"")</f>
        <v/>
      </c>
      <c r="E124" s="84" t="str">
        <f>IF(Names_and_Numbers!C124&gt;0,Names_and_Numbers!C124,"")</f>
        <v/>
      </c>
      <c r="K124" s="49" t="str">
        <v>XXX ZZZ</v>
      </c>
      <c r="L124" s="49" t="str">
        <v>XXX</v>
      </c>
      <c r="M124" s="49" t="str">
        <v>ZZZ</v>
      </c>
      <c r="N124" t="str">
        <v/>
      </c>
      <c r="O124" s="1" t="str">
        <v/>
      </c>
    </row>
    <row r="125" spans="1:15" x14ac:dyDescent="0.55000000000000004">
      <c r="A125" s="49" t="str">
        <f>IF(Names_and_Numbers!A125&gt;0, TRIM(Names_and_Numbers!A125),"XXX ZZZ")</f>
        <v>XXX ZZZ</v>
      </c>
      <c r="B125" s="49" t="str">
        <f t="shared" si="3"/>
        <v>XXX</v>
      </c>
      <c r="C125" s="49" t="str">
        <f t="shared" si="4"/>
        <v>ZZZ</v>
      </c>
      <c r="D125" s="49" t="str">
        <f>IF(Names_and_Numbers!B125&gt;0,Names_and_Numbers!B125,"")</f>
        <v/>
      </c>
      <c r="E125" s="84" t="str">
        <f>IF(Names_and_Numbers!C125&gt;0,Names_and_Numbers!C125,"")</f>
        <v/>
      </c>
      <c r="K125" s="49" t="str">
        <v>XXX ZZZ</v>
      </c>
      <c r="L125" s="49" t="str">
        <v>XXX</v>
      </c>
      <c r="M125" s="49" t="str">
        <v>ZZZ</v>
      </c>
      <c r="N125" t="str">
        <v/>
      </c>
      <c r="O125" s="1" t="str">
        <v/>
      </c>
    </row>
    <row r="126" spans="1:15" x14ac:dyDescent="0.55000000000000004">
      <c r="A126" s="49" t="str">
        <f>IF(Names_and_Numbers!A126&gt;0, TRIM(Names_and_Numbers!A126),"XXX ZZZ")</f>
        <v>XXX ZZZ</v>
      </c>
      <c r="B126" s="49" t="str">
        <f t="shared" si="3"/>
        <v>XXX</v>
      </c>
      <c r="C126" s="49" t="str">
        <f t="shared" si="4"/>
        <v>ZZZ</v>
      </c>
      <c r="D126" s="49" t="str">
        <f>IF(Names_and_Numbers!B126&gt;0,Names_and_Numbers!B126,"")</f>
        <v/>
      </c>
      <c r="E126" s="84" t="str">
        <f>IF(Names_and_Numbers!C126&gt;0,Names_and_Numbers!C126,"")</f>
        <v/>
      </c>
      <c r="K126" s="49" t="str">
        <v>XXX ZZZ</v>
      </c>
      <c r="L126" s="49" t="str">
        <v>XXX</v>
      </c>
      <c r="M126" s="49" t="str">
        <v>ZZZ</v>
      </c>
      <c r="N126" t="str">
        <v/>
      </c>
      <c r="O126" s="1" t="str">
        <v/>
      </c>
    </row>
    <row r="127" spans="1:15" x14ac:dyDescent="0.55000000000000004">
      <c r="A127" s="49" t="str">
        <f>IF(Names_and_Numbers!A127&gt;0, TRIM(Names_and_Numbers!A127),"XXX ZZZ")</f>
        <v>XXX ZZZ</v>
      </c>
      <c r="B127" s="49" t="str">
        <f t="shared" si="3"/>
        <v>XXX</v>
      </c>
      <c r="C127" s="49" t="str">
        <f t="shared" si="4"/>
        <v>ZZZ</v>
      </c>
      <c r="D127" s="49" t="str">
        <f>IF(Names_and_Numbers!B127&gt;0,Names_and_Numbers!B127,"")</f>
        <v/>
      </c>
      <c r="E127" s="84" t="str">
        <f>IF(Names_and_Numbers!C127&gt;0,Names_and_Numbers!C127,"")</f>
        <v/>
      </c>
      <c r="K127" s="49" t="str">
        <v>XXX ZZZ</v>
      </c>
      <c r="L127" s="49" t="str">
        <v>XXX</v>
      </c>
      <c r="M127" s="49" t="str">
        <v>ZZZ</v>
      </c>
      <c r="N127" t="str">
        <v/>
      </c>
      <c r="O127" s="1" t="str">
        <v/>
      </c>
    </row>
    <row r="128" spans="1:15" x14ac:dyDescent="0.55000000000000004">
      <c r="A128" s="49" t="str">
        <f>IF(Names_and_Numbers!A128&gt;0, TRIM(Names_and_Numbers!A128),"XXX ZZZ")</f>
        <v>XXX ZZZ</v>
      </c>
      <c r="B128" s="49" t="str">
        <f t="shared" si="3"/>
        <v>XXX</v>
      </c>
      <c r="C128" s="49" t="str">
        <f t="shared" si="4"/>
        <v>ZZZ</v>
      </c>
      <c r="D128" s="49" t="str">
        <f>IF(Names_and_Numbers!B128&gt;0,Names_and_Numbers!B128,"")</f>
        <v/>
      </c>
      <c r="E128" s="84" t="str">
        <f>IF(Names_and_Numbers!C128&gt;0,Names_and_Numbers!C128,"")</f>
        <v/>
      </c>
      <c r="K128" s="49" t="str">
        <v>XXX ZZZ</v>
      </c>
      <c r="L128" s="49" t="str">
        <v>XXX</v>
      </c>
      <c r="M128" s="49" t="str">
        <v>ZZZ</v>
      </c>
      <c r="N128" t="str">
        <v/>
      </c>
      <c r="O128" s="1" t="str">
        <v/>
      </c>
    </row>
    <row r="129" spans="1:15" x14ac:dyDescent="0.55000000000000004">
      <c r="A129" s="49" t="str">
        <f>IF(Names_and_Numbers!A129&gt;0, TRIM(Names_and_Numbers!A129),"XXX ZZZ")</f>
        <v>XXX ZZZ</v>
      </c>
      <c r="B129" s="49" t="str">
        <f t="shared" si="3"/>
        <v>XXX</v>
      </c>
      <c r="C129" s="49" t="str">
        <f t="shared" si="4"/>
        <v>ZZZ</v>
      </c>
      <c r="D129" s="49" t="str">
        <f>IF(Names_and_Numbers!B129&gt;0,Names_and_Numbers!B129,"")</f>
        <v/>
      </c>
      <c r="E129" s="84" t="str">
        <f>IF(Names_and_Numbers!C129&gt;0,Names_and_Numbers!C129,"")</f>
        <v/>
      </c>
      <c r="K129" s="49" t="str">
        <v>XXX ZZZ</v>
      </c>
      <c r="L129" s="49" t="str">
        <v>XXX</v>
      </c>
      <c r="M129" s="49" t="str">
        <v>ZZZ</v>
      </c>
      <c r="N129" t="str">
        <v/>
      </c>
      <c r="O129" s="1" t="str">
        <v/>
      </c>
    </row>
    <row r="130" spans="1:15" x14ac:dyDescent="0.55000000000000004">
      <c r="A130" s="49" t="str">
        <f>IF(Names_and_Numbers!A130&gt;0, TRIM(Names_and_Numbers!A130),"XXX ZZZ")</f>
        <v>XXX ZZZ</v>
      </c>
      <c r="B130" s="49" t="str">
        <f t="shared" si="3"/>
        <v>XXX</v>
      </c>
      <c r="C130" s="49" t="str">
        <f t="shared" si="4"/>
        <v>ZZZ</v>
      </c>
      <c r="D130" s="49" t="str">
        <f>IF(Names_and_Numbers!B130&gt;0,Names_and_Numbers!B130,"")</f>
        <v/>
      </c>
      <c r="E130" s="84" t="str">
        <f>IF(Names_and_Numbers!C130&gt;0,Names_and_Numbers!C130,"")</f>
        <v/>
      </c>
      <c r="K130" s="49" t="str">
        <v>XXX ZZZ</v>
      </c>
      <c r="L130" s="49" t="str">
        <v>XXX</v>
      </c>
      <c r="M130" s="49" t="str">
        <v>ZZZ</v>
      </c>
      <c r="N130" t="str">
        <v/>
      </c>
      <c r="O130" s="1" t="str">
        <v/>
      </c>
    </row>
    <row r="131" spans="1:15" x14ac:dyDescent="0.55000000000000004">
      <c r="A131" s="49" t="str">
        <f>IF(Names_and_Numbers!A131&gt;0, TRIM(Names_and_Numbers!A131),"XXX ZZZ")</f>
        <v>XXX ZZZ</v>
      </c>
      <c r="B131" s="49" t="str">
        <f t="shared" si="3"/>
        <v>XXX</v>
      </c>
      <c r="C131" s="49" t="str">
        <f t="shared" si="4"/>
        <v>ZZZ</v>
      </c>
      <c r="D131" s="49" t="str">
        <f>IF(Names_and_Numbers!B131&gt;0,Names_and_Numbers!B131,"")</f>
        <v/>
      </c>
      <c r="E131" s="84" t="str">
        <f>IF(Names_and_Numbers!C131&gt;0,Names_and_Numbers!C131,"")</f>
        <v/>
      </c>
      <c r="K131" s="49" t="str">
        <v>XXX ZZZ</v>
      </c>
      <c r="L131" s="49" t="str">
        <v>XXX</v>
      </c>
      <c r="M131" s="49" t="str">
        <v>ZZZ</v>
      </c>
      <c r="N131" t="str">
        <v/>
      </c>
      <c r="O131" s="1" t="str">
        <v/>
      </c>
    </row>
    <row r="132" spans="1:15" x14ac:dyDescent="0.55000000000000004">
      <c r="A132" s="49" t="str">
        <f>IF(Names_and_Numbers!A132&gt;0, TRIM(Names_and_Numbers!A132),"XXX ZZZ")</f>
        <v>XXX ZZZ</v>
      </c>
      <c r="B132" s="49" t="str">
        <f t="shared" si="3"/>
        <v>XXX</v>
      </c>
      <c r="C132" s="49" t="str">
        <f t="shared" si="4"/>
        <v>ZZZ</v>
      </c>
      <c r="D132" s="49" t="str">
        <f>IF(Names_and_Numbers!B132&gt;0,Names_and_Numbers!B132,"")</f>
        <v/>
      </c>
      <c r="E132" s="84" t="str">
        <f>IF(Names_and_Numbers!C132&gt;0,Names_and_Numbers!C132,"")</f>
        <v/>
      </c>
      <c r="K132" s="49" t="str">
        <v>XXX ZZZ</v>
      </c>
      <c r="L132" s="49" t="str">
        <v>XXX</v>
      </c>
      <c r="M132" s="49" t="str">
        <v>ZZZ</v>
      </c>
      <c r="N132" t="str">
        <v/>
      </c>
      <c r="O132" s="1" t="str">
        <v/>
      </c>
    </row>
    <row r="133" spans="1:15" x14ac:dyDescent="0.55000000000000004">
      <c r="A133" s="49" t="str">
        <f>IF(Names_and_Numbers!A133&gt;0, TRIM(Names_and_Numbers!A133),"XXX ZZZ")</f>
        <v>XXX ZZZ</v>
      </c>
      <c r="B133" s="49" t="str">
        <f t="shared" si="3"/>
        <v>XXX</v>
      </c>
      <c r="C133" s="49" t="str">
        <f t="shared" si="4"/>
        <v>ZZZ</v>
      </c>
      <c r="D133" s="49" t="str">
        <f>IF(Names_and_Numbers!B133&gt;0,Names_and_Numbers!B133,"")</f>
        <v/>
      </c>
      <c r="E133" s="84" t="str">
        <f>IF(Names_and_Numbers!C133&gt;0,Names_and_Numbers!C133,"")</f>
        <v/>
      </c>
      <c r="K133" s="49" t="str">
        <v>XXX ZZZ</v>
      </c>
      <c r="L133" s="49" t="str">
        <v>XXX</v>
      </c>
      <c r="M133" s="49" t="str">
        <v>ZZZ</v>
      </c>
      <c r="N133" t="str">
        <v/>
      </c>
      <c r="O133" s="1" t="str">
        <v/>
      </c>
    </row>
    <row r="134" spans="1:15" x14ac:dyDescent="0.55000000000000004">
      <c r="A134" s="49" t="str">
        <f>IF(Names_and_Numbers!A134&gt;0, TRIM(Names_and_Numbers!A134),"XXX ZZZ")</f>
        <v>XXX ZZZ</v>
      </c>
      <c r="B134" s="49" t="str">
        <f t="shared" si="3"/>
        <v>XXX</v>
      </c>
      <c r="C134" s="49" t="str">
        <f t="shared" si="4"/>
        <v>ZZZ</v>
      </c>
      <c r="D134" s="49" t="str">
        <f>IF(Names_and_Numbers!B134&gt;0,Names_and_Numbers!B134,"")</f>
        <v/>
      </c>
      <c r="E134" s="84" t="str">
        <f>IF(Names_and_Numbers!C134&gt;0,Names_and_Numbers!C134,"")</f>
        <v/>
      </c>
      <c r="K134" s="49" t="str">
        <v>XXX ZZZ</v>
      </c>
      <c r="L134" s="49" t="str">
        <v>XXX</v>
      </c>
      <c r="M134" s="49" t="str">
        <v>ZZZ</v>
      </c>
      <c r="N134" t="str">
        <v/>
      </c>
      <c r="O134" s="1" t="str">
        <v/>
      </c>
    </row>
    <row r="135" spans="1:15" x14ac:dyDescent="0.55000000000000004">
      <c r="A135" s="49" t="str">
        <f>IF(Names_and_Numbers!A135&gt;0, TRIM(Names_and_Numbers!A135),"XXX ZZZ")</f>
        <v>XXX ZZZ</v>
      </c>
      <c r="B135" s="49" t="str">
        <f t="shared" si="3"/>
        <v>XXX</v>
      </c>
      <c r="C135" s="49" t="str">
        <f t="shared" si="4"/>
        <v>ZZZ</v>
      </c>
      <c r="D135" s="49" t="str">
        <f>IF(Names_and_Numbers!B135&gt;0,Names_and_Numbers!B135,"")</f>
        <v/>
      </c>
      <c r="E135" s="84" t="str">
        <f>IF(Names_and_Numbers!C135&gt;0,Names_and_Numbers!C135,"")</f>
        <v/>
      </c>
      <c r="K135" s="49" t="str">
        <v>XXX ZZZ</v>
      </c>
      <c r="L135" s="49" t="str">
        <v>XXX</v>
      </c>
      <c r="M135" s="49" t="str">
        <v>ZZZ</v>
      </c>
      <c r="N135" t="str">
        <v/>
      </c>
      <c r="O135" s="1" t="str">
        <v/>
      </c>
    </row>
    <row r="136" spans="1:15" x14ac:dyDescent="0.55000000000000004">
      <c r="A136" s="49" t="str">
        <f>IF(Names_and_Numbers!A136&gt;0, TRIM(Names_and_Numbers!A136),"XXX ZZZ")</f>
        <v>XXX ZZZ</v>
      </c>
      <c r="B136" s="49" t="str">
        <f t="shared" ref="B136:B155" si="5">LEFT(A136,FIND(" ",A136&amp;" ")-1)</f>
        <v>XXX</v>
      </c>
      <c r="C136" s="49" t="str">
        <f t="shared" si="4"/>
        <v>ZZZ</v>
      </c>
      <c r="D136" s="49" t="str">
        <f>IF(Names_and_Numbers!B136&gt;0,Names_and_Numbers!B136,"")</f>
        <v/>
      </c>
      <c r="E136" s="84" t="str">
        <f>IF(Names_and_Numbers!C136&gt;0,Names_and_Numbers!C136,"")</f>
        <v/>
      </c>
      <c r="K136" s="49" t="str">
        <v>XXX ZZZ</v>
      </c>
      <c r="L136" s="49" t="str">
        <v>XXX</v>
      </c>
      <c r="M136" s="49" t="str">
        <v>ZZZ</v>
      </c>
      <c r="N136" t="str">
        <v/>
      </c>
      <c r="O136" s="1" t="str">
        <v/>
      </c>
    </row>
    <row r="137" spans="1:15" x14ac:dyDescent="0.55000000000000004">
      <c r="A137" s="49" t="str">
        <f>IF(Names_and_Numbers!A137&gt;0, TRIM(Names_and_Numbers!A137),"XXX ZZZ")</f>
        <v>XXX ZZZ</v>
      </c>
      <c r="B137" s="49" t="str">
        <f t="shared" si="5"/>
        <v>XXX</v>
      </c>
      <c r="C137" s="49" t="str">
        <f t="shared" si="4"/>
        <v>ZZZ</v>
      </c>
      <c r="D137" s="49" t="str">
        <f>IF(Names_and_Numbers!B137&gt;0,Names_and_Numbers!B137,"")</f>
        <v/>
      </c>
      <c r="E137" s="84" t="str">
        <f>IF(Names_and_Numbers!C137&gt;0,Names_and_Numbers!C137,"")</f>
        <v/>
      </c>
      <c r="K137" s="49" t="str">
        <v>XXX ZZZ</v>
      </c>
      <c r="L137" s="49" t="str">
        <v>XXX</v>
      </c>
      <c r="M137" s="49" t="str">
        <v>ZZZ</v>
      </c>
      <c r="N137" t="str">
        <v/>
      </c>
      <c r="O137" s="1" t="str">
        <v/>
      </c>
    </row>
    <row r="138" spans="1:15" x14ac:dyDescent="0.55000000000000004">
      <c r="A138" s="49" t="str">
        <f>IF(Names_and_Numbers!A138&gt;0, TRIM(Names_and_Numbers!A138),"XXX ZZZ")</f>
        <v>XXX ZZZ</v>
      </c>
      <c r="B138" s="49" t="str">
        <f t="shared" si="5"/>
        <v>XXX</v>
      </c>
      <c r="C138" s="49" t="str">
        <f t="shared" si="4"/>
        <v>ZZZ</v>
      </c>
      <c r="D138" s="49" t="str">
        <f>IF(Names_and_Numbers!B138&gt;0,Names_and_Numbers!B138,"")</f>
        <v/>
      </c>
      <c r="E138" s="84" t="str">
        <f>IF(Names_and_Numbers!C138&gt;0,Names_and_Numbers!C138,"")</f>
        <v/>
      </c>
      <c r="K138" s="49" t="str">
        <v>XXX ZZZ</v>
      </c>
      <c r="L138" s="49" t="str">
        <v>XXX</v>
      </c>
      <c r="M138" s="49" t="str">
        <v>ZZZ</v>
      </c>
      <c r="N138" t="str">
        <v/>
      </c>
      <c r="O138" s="1" t="str">
        <v/>
      </c>
    </row>
    <row r="139" spans="1:15" x14ac:dyDescent="0.55000000000000004">
      <c r="A139" s="49" t="str">
        <f>IF(Names_and_Numbers!A139&gt;0, TRIM(Names_and_Numbers!A139),"XXX ZZZ")</f>
        <v>XXX ZZZ</v>
      </c>
      <c r="B139" s="49" t="str">
        <f t="shared" si="5"/>
        <v>XXX</v>
      </c>
      <c r="C139" s="49" t="str">
        <f t="shared" ref="C139:C155" si="6">RIGHT(A139,LEN(A139)-FIND(" ",A139&amp;" "))</f>
        <v>ZZZ</v>
      </c>
      <c r="D139" s="49" t="str">
        <f>IF(Names_and_Numbers!B139&gt;0,Names_and_Numbers!B139,"")</f>
        <v/>
      </c>
      <c r="E139" s="84" t="str">
        <f>IF(Names_and_Numbers!C139&gt;0,Names_and_Numbers!C139,"")</f>
        <v/>
      </c>
      <c r="K139" s="49" t="str">
        <v>XXX ZZZ</v>
      </c>
      <c r="L139" s="49" t="str">
        <v>XXX</v>
      </c>
      <c r="M139" s="49" t="str">
        <v>ZZZ</v>
      </c>
      <c r="N139" t="str">
        <v/>
      </c>
      <c r="O139" s="1" t="str">
        <v/>
      </c>
    </row>
    <row r="140" spans="1:15" x14ac:dyDescent="0.55000000000000004">
      <c r="A140" s="49" t="str">
        <f>IF(Names_and_Numbers!A140&gt;0, TRIM(Names_and_Numbers!A140),"XXX ZZZ")</f>
        <v>XXX ZZZ</v>
      </c>
      <c r="B140" s="49" t="str">
        <f t="shared" si="5"/>
        <v>XXX</v>
      </c>
      <c r="C140" s="49" t="str">
        <f t="shared" si="6"/>
        <v>ZZZ</v>
      </c>
      <c r="D140" s="49" t="str">
        <f>IF(Names_and_Numbers!B140&gt;0,Names_and_Numbers!B140,"")</f>
        <v/>
      </c>
      <c r="E140" s="84" t="str">
        <f>IF(Names_and_Numbers!C140&gt;0,Names_and_Numbers!C140,"")</f>
        <v/>
      </c>
      <c r="K140" s="49" t="str">
        <v>XXX ZZZ</v>
      </c>
      <c r="L140" s="49" t="str">
        <v>XXX</v>
      </c>
      <c r="M140" s="49" t="str">
        <v>ZZZ</v>
      </c>
      <c r="N140" t="str">
        <v/>
      </c>
      <c r="O140" s="1" t="str">
        <v/>
      </c>
    </row>
    <row r="141" spans="1:15" x14ac:dyDescent="0.55000000000000004">
      <c r="A141" s="49" t="str">
        <f>IF(Names_and_Numbers!A141&gt;0, TRIM(Names_and_Numbers!A141),"XXX ZZZ")</f>
        <v>XXX ZZZ</v>
      </c>
      <c r="B141" s="49" t="str">
        <f t="shared" si="5"/>
        <v>XXX</v>
      </c>
      <c r="C141" s="49" t="str">
        <f t="shared" si="6"/>
        <v>ZZZ</v>
      </c>
      <c r="D141" s="49" t="str">
        <f>IF(Names_and_Numbers!B141&gt;0,Names_and_Numbers!B141,"")</f>
        <v/>
      </c>
      <c r="E141" s="84" t="str">
        <f>IF(Names_and_Numbers!C141&gt;0,Names_and_Numbers!C141,"")</f>
        <v/>
      </c>
      <c r="K141" s="49" t="str">
        <v>XXX ZZZ</v>
      </c>
      <c r="L141" s="49" t="str">
        <v>XXX</v>
      </c>
      <c r="M141" s="49" t="str">
        <v>ZZZ</v>
      </c>
      <c r="N141" t="str">
        <v/>
      </c>
      <c r="O141" s="1" t="str">
        <v/>
      </c>
    </row>
    <row r="142" spans="1:15" x14ac:dyDescent="0.55000000000000004">
      <c r="A142" s="49" t="str">
        <f>IF(Names_and_Numbers!A142&gt;0, TRIM(Names_and_Numbers!A142),"XXX ZZZ")</f>
        <v>XXX ZZZ</v>
      </c>
      <c r="B142" s="49" t="str">
        <f t="shared" si="5"/>
        <v>XXX</v>
      </c>
      <c r="C142" s="49" t="str">
        <f t="shared" si="6"/>
        <v>ZZZ</v>
      </c>
      <c r="D142" s="49" t="str">
        <f>IF(Names_and_Numbers!B142&gt;0,Names_and_Numbers!B142,"")</f>
        <v/>
      </c>
      <c r="E142" s="84" t="str">
        <f>IF(Names_and_Numbers!C142&gt;0,Names_and_Numbers!C142,"")</f>
        <v/>
      </c>
      <c r="K142" s="49" t="str">
        <v>XXX ZZZ</v>
      </c>
      <c r="L142" s="49" t="str">
        <v>XXX</v>
      </c>
      <c r="M142" s="49" t="str">
        <v>ZZZ</v>
      </c>
      <c r="N142" t="str">
        <v/>
      </c>
      <c r="O142" s="1" t="str">
        <v/>
      </c>
    </row>
    <row r="143" spans="1:15" x14ac:dyDescent="0.55000000000000004">
      <c r="A143" s="49" t="str">
        <f>IF(Names_and_Numbers!A143&gt;0, TRIM(Names_and_Numbers!A143),"XXX ZZZ")</f>
        <v>XXX ZZZ</v>
      </c>
      <c r="B143" s="49" t="str">
        <f t="shared" si="5"/>
        <v>XXX</v>
      </c>
      <c r="C143" s="49" t="str">
        <f t="shared" si="6"/>
        <v>ZZZ</v>
      </c>
      <c r="D143" s="49" t="str">
        <f>IF(Names_and_Numbers!B143&gt;0,Names_and_Numbers!B143,"")</f>
        <v/>
      </c>
      <c r="E143" s="84" t="str">
        <f>IF(Names_and_Numbers!C143&gt;0,Names_and_Numbers!C143,"")</f>
        <v/>
      </c>
      <c r="K143" s="49" t="str">
        <v>XXX ZZZ</v>
      </c>
      <c r="L143" s="49" t="str">
        <v>XXX</v>
      </c>
      <c r="M143" s="49" t="str">
        <v>ZZZ</v>
      </c>
      <c r="N143" t="str">
        <v/>
      </c>
      <c r="O143" s="1" t="str">
        <v/>
      </c>
    </row>
    <row r="144" spans="1:15" x14ac:dyDescent="0.55000000000000004">
      <c r="A144" s="49" t="str">
        <f>IF(Names_and_Numbers!A144&gt;0, TRIM(Names_and_Numbers!A144),"XXX ZZZ")</f>
        <v>XXX ZZZ</v>
      </c>
      <c r="B144" s="49" t="str">
        <f t="shared" si="5"/>
        <v>XXX</v>
      </c>
      <c r="C144" s="49" t="str">
        <f t="shared" si="6"/>
        <v>ZZZ</v>
      </c>
      <c r="D144" s="49" t="str">
        <f>IF(Names_and_Numbers!B144&gt;0,Names_and_Numbers!B144,"")</f>
        <v/>
      </c>
      <c r="E144" s="84" t="str">
        <f>IF(Names_and_Numbers!C144&gt;0,Names_and_Numbers!C144,"")</f>
        <v/>
      </c>
      <c r="K144" s="49" t="str">
        <v>XXX ZZZ</v>
      </c>
      <c r="L144" s="49" t="str">
        <v>XXX</v>
      </c>
      <c r="M144" s="49" t="str">
        <v>ZZZ</v>
      </c>
      <c r="N144" t="str">
        <v/>
      </c>
      <c r="O144" s="1" t="str">
        <v/>
      </c>
    </row>
    <row r="145" spans="1:15" x14ac:dyDescent="0.55000000000000004">
      <c r="A145" s="49" t="str">
        <f>IF(Names_and_Numbers!A145&gt;0, TRIM(Names_and_Numbers!A145),"XXX ZZZ")</f>
        <v>XXX ZZZ</v>
      </c>
      <c r="B145" s="49" t="str">
        <f t="shared" si="5"/>
        <v>XXX</v>
      </c>
      <c r="C145" s="49" t="str">
        <f t="shared" si="6"/>
        <v>ZZZ</v>
      </c>
      <c r="D145" s="49" t="str">
        <f>IF(Names_and_Numbers!B145&gt;0,Names_and_Numbers!B145,"")</f>
        <v/>
      </c>
      <c r="E145" s="84" t="str">
        <f>IF(Names_and_Numbers!C145&gt;0,Names_and_Numbers!C145,"")</f>
        <v/>
      </c>
      <c r="K145" s="49" t="str">
        <v>XXX ZZZ</v>
      </c>
      <c r="L145" s="49" t="str">
        <v>XXX</v>
      </c>
      <c r="M145" s="49" t="str">
        <v>ZZZ</v>
      </c>
      <c r="N145" t="str">
        <v/>
      </c>
      <c r="O145" s="1" t="str">
        <v/>
      </c>
    </row>
    <row r="146" spans="1:15" x14ac:dyDescent="0.55000000000000004">
      <c r="A146" s="49" t="str">
        <f>IF(Names_and_Numbers!A146&gt;0, TRIM(Names_and_Numbers!A146),"XXX ZZZ")</f>
        <v>XXX ZZZ</v>
      </c>
      <c r="B146" s="49" t="str">
        <f t="shared" si="5"/>
        <v>XXX</v>
      </c>
      <c r="C146" s="49" t="str">
        <f t="shared" si="6"/>
        <v>ZZZ</v>
      </c>
      <c r="D146" s="49" t="str">
        <f>IF(Names_and_Numbers!B146&gt;0,Names_and_Numbers!B146,"")</f>
        <v/>
      </c>
      <c r="E146" s="84" t="str">
        <f>IF(Names_and_Numbers!C146&gt;0,Names_and_Numbers!C146,"")</f>
        <v/>
      </c>
      <c r="K146" s="49" t="str">
        <v>XXX ZZZ</v>
      </c>
      <c r="L146" s="49" t="str">
        <v>XXX</v>
      </c>
      <c r="M146" s="49" t="str">
        <v>ZZZ</v>
      </c>
      <c r="N146" t="str">
        <v/>
      </c>
      <c r="O146" s="1" t="str">
        <v/>
      </c>
    </row>
    <row r="147" spans="1:15" x14ac:dyDescent="0.55000000000000004">
      <c r="A147" s="49" t="str">
        <f>IF(Names_and_Numbers!A147&gt;0, TRIM(Names_and_Numbers!A147),"XXX ZZZ")</f>
        <v>XXX ZZZ</v>
      </c>
      <c r="B147" s="49" t="str">
        <f t="shared" si="5"/>
        <v>XXX</v>
      </c>
      <c r="C147" s="49" t="str">
        <f t="shared" si="6"/>
        <v>ZZZ</v>
      </c>
      <c r="D147" s="49" t="str">
        <f>IF(Names_and_Numbers!B147&gt;0,Names_and_Numbers!B147,"")</f>
        <v/>
      </c>
      <c r="E147" s="84" t="str">
        <f>IF(Names_and_Numbers!C147&gt;0,Names_and_Numbers!C147,"")</f>
        <v/>
      </c>
      <c r="K147" s="49" t="str">
        <v>XXX ZZZ</v>
      </c>
      <c r="L147" s="49" t="str">
        <v>XXX</v>
      </c>
      <c r="M147" s="49" t="str">
        <v>ZZZ</v>
      </c>
      <c r="N147" t="str">
        <v/>
      </c>
      <c r="O147" s="1" t="str">
        <v/>
      </c>
    </row>
    <row r="148" spans="1:15" x14ac:dyDescent="0.55000000000000004">
      <c r="A148" s="49" t="str">
        <f>IF(Names_and_Numbers!A148&gt;0, TRIM(Names_and_Numbers!A148),"XXX ZZZ")</f>
        <v>XXX ZZZ</v>
      </c>
      <c r="B148" s="49" t="str">
        <f t="shared" si="5"/>
        <v>XXX</v>
      </c>
      <c r="C148" s="49" t="str">
        <f t="shared" si="6"/>
        <v>ZZZ</v>
      </c>
      <c r="D148" s="49" t="str">
        <f>IF(Names_and_Numbers!B148&gt;0,Names_and_Numbers!B148,"")</f>
        <v/>
      </c>
      <c r="E148" s="84" t="str">
        <f>IF(Names_and_Numbers!C148&gt;0,Names_and_Numbers!C148,"")</f>
        <v/>
      </c>
      <c r="K148" s="49" t="str">
        <v>XXX ZZZ</v>
      </c>
      <c r="L148" s="49" t="str">
        <v>XXX</v>
      </c>
      <c r="M148" s="49" t="str">
        <v>ZZZ</v>
      </c>
      <c r="N148" t="str">
        <v/>
      </c>
      <c r="O148" s="1" t="str">
        <v/>
      </c>
    </row>
    <row r="149" spans="1:15" x14ac:dyDescent="0.55000000000000004">
      <c r="A149" s="49" t="str">
        <f>IF(Names_and_Numbers!A149&gt;0, TRIM(Names_and_Numbers!A149),"XXX ZZZ")</f>
        <v>XXX ZZZ</v>
      </c>
      <c r="B149" s="49" t="str">
        <f t="shared" si="5"/>
        <v>XXX</v>
      </c>
      <c r="C149" s="49" t="str">
        <f t="shared" si="6"/>
        <v>ZZZ</v>
      </c>
      <c r="D149" s="49" t="str">
        <f>IF(Names_and_Numbers!B149&gt;0,Names_and_Numbers!B149,"")</f>
        <v/>
      </c>
      <c r="E149" s="84" t="str">
        <f>IF(Names_and_Numbers!C149&gt;0,Names_and_Numbers!C149,"")</f>
        <v/>
      </c>
      <c r="K149" s="49" t="str">
        <v>XXX ZZZ</v>
      </c>
      <c r="L149" s="49" t="str">
        <v>XXX</v>
      </c>
      <c r="M149" s="49" t="str">
        <v>ZZZ</v>
      </c>
      <c r="N149" t="str">
        <v/>
      </c>
      <c r="O149" s="1" t="str">
        <v/>
      </c>
    </row>
    <row r="150" spans="1:15" x14ac:dyDescent="0.55000000000000004">
      <c r="A150" s="49" t="str">
        <f>IF(Names_and_Numbers!A150&gt;0, TRIM(Names_and_Numbers!A150),"XXX ZZZ")</f>
        <v>XXX ZZZ</v>
      </c>
      <c r="B150" s="49" t="str">
        <f t="shared" si="5"/>
        <v>XXX</v>
      </c>
      <c r="C150" s="49" t="str">
        <f t="shared" si="6"/>
        <v>ZZZ</v>
      </c>
      <c r="D150" s="49" t="str">
        <f>IF(Names_and_Numbers!B150&gt;0,Names_and_Numbers!B150,"")</f>
        <v/>
      </c>
      <c r="E150" s="84" t="str">
        <f>IF(Names_and_Numbers!C150&gt;0,Names_and_Numbers!C150,"")</f>
        <v/>
      </c>
      <c r="K150" s="49" t="str">
        <v>XXX ZZZ</v>
      </c>
      <c r="L150" s="49" t="str">
        <v>XXX</v>
      </c>
      <c r="M150" s="49" t="str">
        <v>ZZZ</v>
      </c>
      <c r="N150" t="str">
        <v/>
      </c>
      <c r="O150" s="1" t="str">
        <v/>
      </c>
    </row>
    <row r="151" spans="1:15" x14ac:dyDescent="0.55000000000000004">
      <c r="A151" s="49" t="str">
        <f>IF(Names_and_Numbers!A151&gt;0, TRIM(Names_and_Numbers!A151),"XXX ZZZ")</f>
        <v>XXX ZZZ</v>
      </c>
      <c r="B151" s="49" t="str">
        <f t="shared" si="5"/>
        <v>XXX</v>
      </c>
      <c r="C151" s="49" t="str">
        <f t="shared" si="6"/>
        <v>ZZZ</v>
      </c>
      <c r="D151" s="49" t="str">
        <f>IF(Names_and_Numbers!B151&gt;0,Names_and_Numbers!B151,"")</f>
        <v/>
      </c>
      <c r="E151" s="84" t="str">
        <f>IF(Names_and_Numbers!C151&gt;0,Names_and_Numbers!C151,"")</f>
        <v/>
      </c>
      <c r="K151" s="49" t="str">
        <v>XXX ZZZ</v>
      </c>
      <c r="L151" s="49" t="str">
        <v>XXX</v>
      </c>
      <c r="M151" s="49" t="str">
        <v>ZZZ</v>
      </c>
      <c r="N151" t="str">
        <v/>
      </c>
      <c r="O151" s="1" t="str">
        <v/>
      </c>
    </row>
    <row r="152" spans="1:15" x14ac:dyDescent="0.55000000000000004">
      <c r="A152" s="49" t="str">
        <f>IF(Names_and_Numbers!A152&gt;0, TRIM(Names_and_Numbers!A152),"XXX ZZZ")</f>
        <v>XXX ZZZ</v>
      </c>
      <c r="B152" s="49" t="str">
        <f t="shared" si="5"/>
        <v>XXX</v>
      </c>
      <c r="C152" s="49" t="str">
        <f t="shared" si="6"/>
        <v>ZZZ</v>
      </c>
      <c r="D152" s="49" t="str">
        <f>IF(Names_and_Numbers!B152&gt;0,Names_and_Numbers!B152,"")</f>
        <v/>
      </c>
      <c r="E152" s="84" t="str">
        <f>IF(Names_and_Numbers!C152&gt;0,Names_and_Numbers!C152,"")</f>
        <v/>
      </c>
      <c r="K152" s="49" t="str">
        <v>XXX ZZZ</v>
      </c>
      <c r="L152" s="49" t="str">
        <v>XXX</v>
      </c>
      <c r="M152" s="49" t="str">
        <v>ZZZ</v>
      </c>
      <c r="N152" t="str">
        <v/>
      </c>
      <c r="O152" s="1" t="str">
        <v/>
      </c>
    </row>
    <row r="153" spans="1:15" x14ac:dyDescent="0.55000000000000004">
      <c r="A153" s="49" t="str">
        <f>IF(Names_and_Numbers!A153&gt;0, TRIM(Names_and_Numbers!A153),"XXX ZZZ")</f>
        <v>XXX ZZZ</v>
      </c>
      <c r="B153" s="49" t="str">
        <f t="shared" si="5"/>
        <v>XXX</v>
      </c>
      <c r="C153" s="49" t="str">
        <f t="shared" si="6"/>
        <v>ZZZ</v>
      </c>
      <c r="D153" s="49" t="str">
        <f>IF(Names_and_Numbers!B153&gt;0,Names_and_Numbers!B153,"")</f>
        <v/>
      </c>
      <c r="E153" s="84" t="str">
        <f>IF(Names_and_Numbers!C153&gt;0,Names_and_Numbers!C153,"")</f>
        <v/>
      </c>
      <c r="K153" s="49" t="str">
        <v>XXX ZZZ</v>
      </c>
      <c r="L153" s="49" t="str">
        <v>XXX</v>
      </c>
      <c r="M153" s="49" t="str">
        <v>ZZZ</v>
      </c>
      <c r="N153" t="str">
        <v/>
      </c>
      <c r="O153" s="1" t="str">
        <v/>
      </c>
    </row>
    <row r="154" spans="1:15" x14ac:dyDescent="0.55000000000000004">
      <c r="A154" s="49" t="str">
        <f>IF(Names_and_Numbers!A154&gt;0, TRIM(Names_and_Numbers!A154),"XXX ZZZ")</f>
        <v>XXX ZZZ</v>
      </c>
      <c r="B154" s="49" t="str">
        <f t="shared" si="5"/>
        <v>XXX</v>
      </c>
      <c r="C154" s="49" t="str">
        <f t="shared" si="6"/>
        <v>ZZZ</v>
      </c>
      <c r="D154" s="49" t="str">
        <f>IF(Names_and_Numbers!B154&gt;0,Names_and_Numbers!B154,"")</f>
        <v/>
      </c>
      <c r="E154" s="84" t="str">
        <f>IF(Names_and_Numbers!C154&gt;0,Names_and_Numbers!C154,"")</f>
        <v/>
      </c>
      <c r="K154" s="49" t="str">
        <v>XXX ZZZ</v>
      </c>
      <c r="L154" s="49" t="str">
        <v>XXX</v>
      </c>
      <c r="M154" s="49" t="str">
        <v>ZZZ</v>
      </c>
      <c r="N154" t="str">
        <v/>
      </c>
      <c r="O154" s="1" t="str">
        <v/>
      </c>
    </row>
    <row r="155" spans="1:15" x14ac:dyDescent="0.55000000000000004">
      <c r="A155" s="49" t="str">
        <f>IF(Names_and_Numbers!A155&gt;0, TRIM(Names_and_Numbers!A155),"XXX ZZZ")</f>
        <v>XXX ZZZ</v>
      </c>
      <c r="B155" s="49" t="str">
        <f t="shared" si="5"/>
        <v>XXX</v>
      </c>
      <c r="C155" s="49" t="str">
        <f t="shared" si="6"/>
        <v>ZZZ</v>
      </c>
      <c r="D155" s="49" t="str">
        <f>IF(Names_and_Numbers!B155&gt;0,Names_and_Numbers!B155,"")</f>
        <v/>
      </c>
      <c r="E155" s="84" t="str">
        <f>IF(Names_and_Numbers!C155&gt;0,Names_and_Numbers!C155,"")</f>
        <v/>
      </c>
      <c r="K155" s="49" t="str">
        <v>XXX ZZZ</v>
      </c>
      <c r="L155" s="49" t="str">
        <v>XXX</v>
      </c>
      <c r="M155" s="49" t="str">
        <v>ZZZ</v>
      </c>
      <c r="N155" t="str">
        <v/>
      </c>
      <c r="O155" s="1" t="str">
        <v/>
      </c>
    </row>
  </sheetData>
  <sheetProtection sheet="1" objects="1" scenarios="1"/>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CE1D09-88D3-486B-9D58-2529727557A2}">
  <sheetPr filterMode="1"/>
  <dimension ref="A1:W398"/>
  <sheetViews>
    <sheetView zoomScale="85" zoomScaleNormal="85" workbookViewId="0">
      <pane ySplit="1" topLeftCell="A4" activePane="bottomLeft" state="frozen"/>
      <selection activeCell="A2" sqref="A2:B32"/>
      <selection pane="bottomLeft" activeCell="A2" sqref="A2:B32"/>
    </sheetView>
  </sheetViews>
  <sheetFormatPr defaultColWidth="8.89453125" defaultRowHeight="14.4" x14ac:dyDescent="0.55000000000000004"/>
  <cols>
    <col min="1" max="1" width="10" style="70" customWidth="1"/>
    <col min="2" max="2" width="28.89453125" style="46" bestFit="1" customWidth="1"/>
    <col min="3" max="3" width="19.5234375" style="46" customWidth="1"/>
    <col min="4" max="12" width="8.89453125" hidden="1" customWidth="1"/>
    <col min="13" max="13" width="22" style="73" hidden="1" customWidth="1"/>
    <col min="14" max="14" width="18.41796875" style="73" customWidth="1"/>
    <col min="15" max="15" width="78.89453125" style="73" customWidth="1"/>
    <col min="16" max="16" width="8.89453125" style="70"/>
    <col min="17" max="17" width="15.41796875" style="74" customWidth="1"/>
    <col min="18" max="18" width="16.5234375" style="74" customWidth="1"/>
    <col min="19" max="19" width="12.89453125" style="81" customWidth="1"/>
    <col min="20" max="20" width="13.41796875" style="74" customWidth="1"/>
    <col min="21" max="21" width="40.1015625" style="46" customWidth="1"/>
    <col min="22" max="22" width="32.47265625" style="46" customWidth="1"/>
    <col min="23" max="23" width="19.20703125" style="46" customWidth="1"/>
    <col min="24" max="16384" width="8.89453125" style="46"/>
  </cols>
  <sheetData>
    <row r="1" spans="1:23" s="69" customFormat="1" x14ac:dyDescent="0.55000000000000004">
      <c r="A1" s="68" t="s">
        <v>46</v>
      </c>
      <c r="B1" s="69" t="s">
        <v>47</v>
      </c>
      <c r="C1" s="69" t="s">
        <v>31</v>
      </c>
      <c r="D1" s="38" t="s">
        <v>32</v>
      </c>
      <c r="E1" s="38">
        <v>2</v>
      </c>
      <c r="F1" s="38">
        <v>3</v>
      </c>
      <c r="G1" s="38">
        <v>4</v>
      </c>
      <c r="H1" s="38">
        <v>5</v>
      </c>
      <c r="I1" s="38">
        <v>6</v>
      </c>
      <c r="J1" s="38">
        <v>7</v>
      </c>
      <c r="K1" s="38" t="s">
        <v>48</v>
      </c>
      <c r="L1" s="38" t="s">
        <v>34</v>
      </c>
      <c r="M1" s="71" t="s">
        <v>35</v>
      </c>
      <c r="N1" s="71" t="s">
        <v>49</v>
      </c>
      <c r="O1" s="71" t="s">
        <v>50</v>
      </c>
      <c r="P1" s="68" t="s">
        <v>51</v>
      </c>
      <c r="Q1" s="72" t="s">
        <v>52</v>
      </c>
      <c r="R1" s="72" t="s">
        <v>53</v>
      </c>
      <c r="S1" s="80" t="s">
        <v>54</v>
      </c>
      <c r="T1" s="72" t="s">
        <v>55</v>
      </c>
      <c r="U1" s="69" t="s">
        <v>35</v>
      </c>
      <c r="V1" s="68" t="s">
        <v>139</v>
      </c>
      <c r="W1" s="68" t="s">
        <v>140</v>
      </c>
    </row>
    <row r="2" spans="1:23" hidden="1" x14ac:dyDescent="0.55000000000000004">
      <c r="M2" s="73">
        <v>0</v>
      </c>
      <c r="Q2" s="74">
        <v>5</v>
      </c>
      <c r="R2" s="74">
        <v>8</v>
      </c>
      <c r="V2" s="70">
        <v>13</v>
      </c>
      <c r="W2" s="70">
        <v>34</v>
      </c>
    </row>
    <row r="3" spans="1:23" customFormat="1" ht="18.3" hidden="1" x14ac:dyDescent="0.7">
      <c r="A3" s="1"/>
      <c r="B3" s="91" t="s">
        <v>41</v>
      </c>
      <c r="M3" s="37">
        <v>0</v>
      </c>
      <c r="N3" s="37"/>
      <c r="P3" s="1"/>
      <c r="Q3" s="61"/>
      <c r="R3" s="61"/>
      <c r="S3" s="82"/>
      <c r="T3" s="61"/>
    </row>
    <row r="4" spans="1:23" ht="28.8" x14ac:dyDescent="0.55000000000000004">
      <c r="A4" s="70" t="str">
        <f>IF(Eights!A4&gt;0,Eights!A4,"")</f>
        <v/>
      </c>
      <c r="B4" s="46" t="str" cm="1">
        <f t="array" ref="B4:M4">TRANSPOSE(Eights!B4:B15)</f>
        <v/>
      </c>
      <c r="C4" s="46" t="str">
        <v/>
      </c>
      <c r="D4">
        <v>0</v>
      </c>
      <c r="E4">
        <v>0</v>
      </c>
      <c r="F4">
        <v>0</v>
      </c>
      <c r="G4">
        <v>0</v>
      </c>
      <c r="H4">
        <v>0</v>
      </c>
      <c r="I4">
        <v>0</v>
      </c>
      <c r="J4">
        <v>0</v>
      </c>
      <c r="K4">
        <v>0</v>
      </c>
      <c r="L4">
        <v>0</v>
      </c>
      <c r="M4" s="73">
        <v>0</v>
      </c>
      <c r="N4" s="73" t="str">
        <f>IF(ISTEXT(K4),CONCATENATE("(",RIGHT(K4,LEN(TRIM(K4))-FIND(" ",TRIM(K4))),")"),"")</f>
        <v/>
      </c>
      <c r="O4" s="73" t="str">
        <f>IF(ISTEXT(C4),CONCATENATE(D4,", ",E4,", ",F4,", ",G4,", ",H4,", ",I4,", ",J4,", ",K4,", (Cox= ",L4,")"),"")</f>
        <v>0, 0, 0, 0, 0, 0, 0, 0, (Cox= 0)</v>
      </c>
      <c r="P4" s="70">
        <v>8</v>
      </c>
      <c r="Q4" s="74">
        <f>P4*Q$2</f>
        <v>40</v>
      </c>
      <c r="R4" s="74">
        <f>P4*R$2</f>
        <v>64</v>
      </c>
      <c r="S4" s="81" t="str">
        <f>IF(A4=$V$2,"TO",IF(A4=$W$2,"TO",""))</f>
        <v/>
      </c>
      <c r="T4" s="74" t="str">
        <f>IF(ISNUMBER(A4),IF(S4="TO",R4,Q4),"")</f>
        <v/>
      </c>
      <c r="U4" s="46" t="str">
        <f>IF(Eights!A4&gt;0,Eights!B15,"")</f>
        <v/>
      </c>
    </row>
    <row r="5" spans="1:23" ht="28.8" x14ac:dyDescent="0.55000000000000004">
      <c r="A5" s="70" t="str">
        <f>IF(Eights!E4&gt;0,Eights!E4,"")</f>
        <v/>
      </c>
      <c r="B5" s="46" t="str" cm="1">
        <f t="array" ref="B5:M5">TRANSPOSE(Eights!F4:F15)</f>
        <v/>
      </c>
      <c r="C5" s="46" t="str">
        <v/>
      </c>
      <c r="D5">
        <v>0</v>
      </c>
      <c r="E5">
        <v>0</v>
      </c>
      <c r="F5">
        <v>0</v>
      </c>
      <c r="G5">
        <v>0</v>
      </c>
      <c r="H5">
        <v>0</v>
      </c>
      <c r="I5">
        <v>0</v>
      </c>
      <c r="J5">
        <v>0</v>
      </c>
      <c r="K5">
        <v>0</v>
      </c>
      <c r="L5">
        <v>0</v>
      </c>
      <c r="M5" s="73">
        <v>0</v>
      </c>
      <c r="N5" s="73" t="str">
        <f>IF(ISTEXT(K5),CONCATENATE("(",RIGHT(K5,LEN(TRIM(K5))-FIND(" ",TRIM(K5))),")"),"")</f>
        <v/>
      </c>
      <c r="O5" s="73" t="str">
        <f>IF(ISTEXT(C5),CONCATENATE(D5,", ",E5,", ",F5,", ",G5,", ",H5,", ",I5,", ",J5,", ",K5,", (Cox= ",L5,")"),"")</f>
        <v>0, 0, 0, 0, 0, 0, 0, 0, (Cox= 0)</v>
      </c>
      <c r="P5" s="70">
        <v>8</v>
      </c>
      <c r="Q5" s="74">
        <f>P5*Q$2</f>
        <v>40</v>
      </c>
      <c r="R5" s="74">
        <f>P5*R$2</f>
        <v>64</v>
      </c>
      <c r="S5" s="81" t="str">
        <f>IF(A5=$V$2,"TO",IF(A5=$W$2,"TO",""))</f>
        <v/>
      </c>
      <c r="T5" s="74" t="str">
        <f>IF(ISNUMBER(A5),IF(S5="TO",R5,Q5),"")</f>
        <v/>
      </c>
      <c r="U5" s="46" t="str">
        <f>IF(Eights!E4&gt;0,Eights!F15,"")</f>
        <v/>
      </c>
    </row>
    <row r="6" spans="1:23" customFormat="1" hidden="1" x14ac:dyDescent="0.55000000000000004">
      <c r="A6" s="1"/>
      <c r="M6" s="37"/>
      <c r="N6" s="37"/>
      <c r="Q6" s="61"/>
      <c r="R6" s="61"/>
      <c r="S6" s="61"/>
      <c r="T6" s="61"/>
    </row>
    <row r="7" spans="1:23" customFormat="1" hidden="1" x14ac:dyDescent="0.55000000000000004">
      <c r="A7" s="1"/>
      <c r="M7" s="37"/>
      <c r="N7" s="37"/>
      <c r="Q7" s="61"/>
      <c r="R7" s="61"/>
      <c r="S7" s="61"/>
      <c r="T7" s="61"/>
    </row>
    <row r="8" spans="1:23" customFormat="1" hidden="1" x14ac:dyDescent="0.55000000000000004">
      <c r="A8" s="1"/>
      <c r="M8" s="37"/>
      <c r="N8" s="37"/>
      <c r="Q8" s="61"/>
      <c r="R8" s="61"/>
      <c r="S8" s="61"/>
      <c r="T8" s="61"/>
    </row>
    <row r="9" spans="1:23" customFormat="1" hidden="1" x14ac:dyDescent="0.55000000000000004">
      <c r="A9" s="1"/>
      <c r="M9" s="37"/>
      <c r="N9" s="37"/>
      <c r="Q9" s="61"/>
      <c r="R9" s="61"/>
      <c r="S9" s="61"/>
      <c r="T9" s="61"/>
    </row>
    <row r="10" spans="1:23" customFormat="1" hidden="1" x14ac:dyDescent="0.55000000000000004">
      <c r="A10" s="1"/>
      <c r="M10" s="37"/>
      <c r="N10" s="37"/>
      <c r="Q10" s="61"/>
      <c r="R10" s="61"/>
      <c r="S10" s="61"/>
      <c r="T10" s="61"/>
    </row>
    <row r="11" spans="1:23" customFormat="1" hidden="1" x14ac:dyDescent="0.55000000000000004">
      <c r="A11" s="1"/>
      <c r="M11" s="37"/>
      <c r="N11" s="37"/>
      <c r="Q11" s="61"/>
      <c r="R11" s="61"/>
      <c r="S11" s="61"/>
      <c r="T11" s="61"/>
    </row>
    <row r="12" spans="1:23" customFormat="1" hidden="1" x14ac:dyDescent="0.55000000000000004">
      <c r="A12" s="1"/>
      <c r="M12" s="37"/>
      <c r="N12" s="37"/>
      <c r="Q12" s="61"/>
      <c r="R12" s="61"/>
      <c r="S12" s="61"/>
      <c r="T12" s="61"/>
    </row>
    <row r="13" spans="1:23" customFormat="1" hidden="1" x14ac:dyDescent="0.55000000000000004">
      <c r="A13" s="1"/>
      <c r="M13" s="37"/>
      <c r="N13" s="37"/>
      <c r="Q13" s="61"/>
      <c r="R13" s="61"/>
      <c r="S13" s="61"/>
      <c r="T13" s="61"/>
    </row>
    <row r="14" spans="1:23" customFormat="1" hidden="1" x14ac:dyDescent="0.55000000000000004">
      <c r="A14" s="1"/>
      <c r="M14" s="37"/>
      <c r="N14" s="37"/>
      <c r="Q14" s="61"/>
      <c r="R14" s="61"/>
      <c r="S14" s="61"/>
      <c r="T14" s="61"/>
    </row>
    <row r="15" spans="1:23" customFormat="1" hidden="1" x14ac:dyDescent="0.55000000000000004">
      <c r="A15" s="1"/>
      <c r="M15" s="37"/>
      <c r="N15" s="37"/>
      <c r="Q15" s="61"/>
      <c r="R15" s="61"/>
      <c r="S15" s="61"/>
      <c r="T15" s="61"/>
    </row>
    <row r="16" spans="1:23" customFormat="1" hidden="1" x14ac:dyDescent="0.55000000000000004">
      <c r="A16" s="1"/>
      <c r="M16" s="37"/>
      <c r="N16" s="37"/>
      <c r="Q16" s="61"/>
      <c r="R16" s="61"/>
      <c r="S16" s="61"/>
      <c r="T16" s="61"/>
    </row>
    <row r="17" spans="1:21" customFormat="1" hidden="1" x14ac:dyDescent="0.55000000000000004">
      <c r="A17" s="1"/>
      <c r="M17" s="37"/>
      <c r="N17" s="37"/>
      <c r="Q17" s="61"/>
      <c r="R17" s="61"/>
      <c r="S17" s="61"/>
      <c r="T17" s="61"/>
    </row>
    <row r="18" spans="1:21" ht="28.8" x14ac:dyDescent="0.55000000000000004">
      <c r="A18" s="70" t="str">
        <f>IF(Eights!A18&gt;0,Eights!A18,"")</f>
        <v/>
      </c>
      <c r="B18" s="46" t="str" cm="1">
        <f t="array" ref="B18:M18">TRANSPOSE(Eights!B18:B29)</f>
        <v/>
      </c>
      <c r="C18" s="46" t="str">
        <v/>
      </c>
      <c r="D18">
        <v>0</v>
      </c>
      <c r="E18">
        <v>0</v>
      </c>
      <c r="F18">
        <v>0</v>
      </c>
      <c r="G18">
        <v>0</v>
      </c>
      <c r="H18">
        <v>0</v>
      </c>
      <c r="I18">
        <v>0</v>
      </c>
      <c r="J18">
        <v>0</v>
      </c>
      <c r="K18">
        <v>0</v>
      </c>
      <c r="L18">
        <v>0</v>
      </c>
      <c r="M18" s="73">
        <v>0</v>
      </c>
      <c r="N18" s="73" t="str">
        <f>IF(ISTEXT(K18),CONCATENATE("(",RIGHT(K18,LEN(TRIM(K18))-FIND(" ",TRIM(K18))),")"),"")</f>
        <v/>
      </c>
      <c r="O18" s="73" t="str">
        <f>IF(ISTEXT(C18),CONCATENATE(D18,", ",E18,", ",F18,", ",G18,", ",H18,", ",I18,", ",J18,", ",K18,", (Cox= ",L18,")"),"")</f>
        <v>0, 0, 0, 0, 0, 0, 0, 0, (Cox= 0)</v>
      </c>
      <c r="P18" s="70">
        <v>8</v>
      </c>
      <c r="Q18" s="74">
        <f t="shared" ref="Q18:Q19" si="0">P18*Q$2</f>
        <v>40</v>
      </c>
      <c r="R18" s="74">
        <f t="shared" ref="R18:R19" si="1">P18*R$2</f>
        <v>64</v>
      </c>
      <c r="S18" s="81" t="str">
        <f t="shared" ref="S18:S19" si="2">IF(A18=$V$2,"TO",IF(A18=$W$2,"TO",""))</f>
        <v/>
      </c>
      <c r="T18" s="74" t="str">
        <f t="shared" ref="T18:T19" si="3">IF(ISNUMBER(A18),IF(S18="TO",R18,Q18),"")</f>
        <v/>
      </c>
      <c r="U18" s="46" t="str">
        <f>IF(Eights!A18&gt;0,Eights!B29,"")</f>
        <v/>
      </c>
    </row>
    <row r="19" spans="1:21" ht="28.8" x14ac:dyDescent="0.55000000000000004">
      <c r="A19" s="70" t="str">
        <f>IF(Eights!E18&gt;0,Eights!E18,"")</f>
        <v/>
      </c>
      <c r="B19" s="46" t="str" cm="1">
        <f t="array" ref="B19:M19">TRANSPOSE(Eights!F18:F29)</f>
        <v/>
      </c>
      <c r="C19" s="46" t="str">
        <v/>
      </c>
      <c r="D19">
        <v>0</v>
      </c>
      <c r="E19">
        <v>0</v>
      </c>
      <c r="F19">
        <v>0</v>
      </c>
      <c r="G19">
        <v>0</v>
      </c>
      <c r="H19">
        <v>0</v>
      </c>
      <c r="I19">
        <v>0</v>
      </c>
      <c r="J19">
        <v>0</v>
      </c>
      <c r="K19">
        <v>0</v>
      </c>
      <c r="L19">
        <v>0</v>
      </c>
      <c r="M19" s="73">
        <v>0</v>
      </c>
      <c r="N19" s="73" t="str">
        <f>IF(ISTEXT(K19),CONCATENATE("(",RIGHT(K19,LEN(TRIM(K19))-FIND(" ",TRIM(K19))),")"),"")</f>
        <v/>
      </c>
      <c r="O19" s="73" t="str">
        <f>IF(ISTEXT(C19),CONCATENATE(D19,", ",E19,", ",F19,", ",G19,", ",H19,", ",I19,", ",J19,", ",K19,", (Cox= ",L19,")"),"")</f>
        <v>0, 0, 0, 0, 0, 0, 0, 0, (Cox= 0)</v>
      </c>
      <c r="P19" s="70">
        <v>8</v>
      </c>
      <c r="Q19" s="74">
        <f t="shared" si="0"/>
        <v>40</v>
      </c>
      <c r="R19" s="74">
        <f t="shared" si="1"/>
        <v>64</v>
      </c>
      <c r="S19" s="81" t="str">
        <f t="shared" si="2"/>
        <v/>
      </c>
      <c r="T19" s="74" t="str">
        <f t="shared" si="3"/>
        <v/>
      </c>
      <c r="U19" s="46" t="str">
        <f>IF(Eights!E18&gt;0,Eights!F29,"")</f>
        <v/>
      </c>
    </row>
    <row r="20" spans="1:21" customFormat="1" hidden="1" x14ac:dyDescent="0.55000000000000004">
      <c r="A20" s="1"/>
      <c r="M20" s="37"/>
      <c r="N20" s="37"/>
      <c r="Q20" s="61"/>
      <c r="R20" s="61"/>
      <c r="S20" s="61"/>
      <c r="T20" s="61"/>
    </row>
    <row r="21" spans="1:21" customFormat="1" hidden="1" x14ac:dyDescent="0.55000000000000004">
      <c r="A21" s="1"/>
      <c r="M21" s="37"/>
      <c r="N21" s="37"/>
      <c r="Q21" s="61"/>
      <c r="R21" s="61"/>
      <c r="S21" s="61"/>
      <c r="T21" s="61"/>
    </row>
    <row r="22" spans="1:21" customFormat="1" hidden="1" x14ac:dyDescent="0.55000000000000004">
      <c r="A22" s="1"/>
      <c r="M22" s="37"/>
      <c r="N22" s="37"/>
      <c r="Q22" s="61"/>
      <c r="R22" s="61"/>
      <c r="S22" s="61"/>
      <c r="T22" s="61"/>
    </row>
    <row r="23" spans="1:21" customFormat="1" hidden="1" x14ac:dyDescent="0.55000000000000004">
      <c r="A23" s="1"/>
      <c r="M23" s="37"/>
      <c r="N23" s="37"/>
      <c r="Q23" s="61"/>
      <c r="R23" s="61"/>
      <c r="S23" s="61"/>
      <c r="T23" s="61"/>
    </row>
    <row r="24" spans="1:21" customFormat="1" hidden="1" x14ac:dyDescent="0.55000000000000004">
      <c r="A24" s="1"/>
      <c r="M24" s="37"/>
      <c r="N24" s="37"/>
      <c r="Q24" s="61"/>
      <c r="R24" s="61"/>
      <c r="S24" s="61"/>
      <c r="T24" s="61"/>
    </row>
    <row r="25" spans="1:21" customFormat="1" hidden="1" x14ac:dyDescent="0.55000000000000004">
      <c r="A25" s="1"/>
      <c r="M25" s="37"/>
      <c r="N25" s="37"/>
      <c r="Q25" s="61"/>
      <c r="R25" s="61"/>
      <c r="S25" s="61"/>
      <c r="T25" s="61"/>
    </row>
    <row r="26" spans="1:21" customFormat="1" hidden="1" x14ac:dyDescent="0.55000000000000004">
      <c r="A26" s="1"/>
      <c r="M26" s="37"/>
      <c r="N26" s="37"/>
      <c r="Q26" s="61"/>
      <c r="R26" s="61"/>
      <c r="S26" s="61"/>
      <c r="T26" s="61"/>
    </row>
    <row r="27" spans="1:21" customFormat="1" hidden="1" x14ac:dyDescent="0.55000000000000004">
      <c r="A27" s="1"/>
      <c r="M27" s="37"/>
      <c r="N27" s="37"/>
      <c r="Q27" s="61"/>
      <c r="R27" s="61"/>
      <c r="S27" s="61"/>
      <c r="T27" s="61"/>
    </row>
    <row r="28" spans="1:21" customFormat="1" hidden="1" x14ac:dyDescent="0.55000000000000004">
      <c r="A28" s="1"/>
      <c r="M28" s="37"/>
      <c r="N28" s="37"/>
      <c r="Q28" s="61"/>
      <c r="R28" s="61"/>
      <c r="S28" s="61"/>
      <c r="T28" s="61"/>
    </row>
    <row r="29" spans="1:21" customFormat="1" hidden="1" x14ac:dyDescent="0.55000000000000004">
      <c r="A29" s="1"/>
      <c r="M29" s="37"/>
      <c r="N29" s="37"/>
      <c r="Q29" s="61"/>
      <c r="R29" s="61"/>
      <c r="S29" s="61"/>
      <c r="T29" s="61"/>
    </row>
    <row r="30" spans="1:21" customFormat="1" hidden="1" x14ac:dyDescent="0.55000000000000004">
      <c r="A30" s="1"/>
      <c r="M30" s="37"/>
      <c r="N30" s="37"/>
      <c r="Q30" s="61"/>
      <c r="R30" s="61"/>
      <c r="S30" s="61"/>
      <c r="T30" s="61"/>
    </row>
    <row r="31" spans="1:21" customFormat="1" hidden="1" x14ac:dyDescent="0.55000000000000004">
      <c r="A31" s="1"/>
      <c r="M31" s="37"/>
      <c r="N31" s="37"/>
      <c r="Q31" s="61"/>
      <c r="R31" s="61"/>
      <c r="S31" s="61"/>
      <c r="T31" s="61"/>
    </row>
    <row r="32" spans="1:21" x14ac:dyDescent="0.55000000000000004">
      <c r="A32" s="70" t="str">
        <f>IF(Eights!A32&gt;0,Eights!A32,"")</f>
        <v/>
      </c>
      <c r="B32" s="46" t="str" cm="1">
        <f t="array" ref="B32:M32">TRANSPOSE(Eights!B32:B43)</f>
        <v/>
      </c>
      <c r="C32" s="46" t="str">
        <v/>
      </c>
      <c r="D32">
        <v>0</v>
      </c>
      <c r="E32">
        <v>0</v>
      </c>
      <c r="F32">
        <v>0</v>
      </c>
      <c r="G32">
        <v>0</v>
      </c>
      <c r="H32">
        <v>0</v>
      </c>
      <c r="I32">
        <v>0</v>
      </c>
      <c r="J32">
        <v>0</v>
      </c>
      <c r="K32">
        <v>0</v>
      </c>
      <c r="L32">
        <v>0</v>
      </c>
      <c r="M32" s="73">
        <v>0</v>
      </c>
      <c r="N32" s="73" t="str">
        <f>IF(ISTEXT(K32),CONCATENATE("(",RIGHT(K32,LEN(TRIM(K32))-FIND(" ",TRIM(K32))),")"),"")</f>
        <v/>
      </c>
      <c r="O32" s="73" t="str">
        <f>IF(ISTEXT(C32),CONCATENATE(D32,", ",E32,", ",F32,", ",G32,", ",H32,", ",I32,", ",J32,", ",K32,", (Cox= ",L32,")"),"")</f>
        <v>0, 0, 0, 0, 0, 0, 0, 0, (Cox= 0)</v>
      </c>
      <c r="P32" s="70">
        <v>8</v>
      </c>
      <c r="Q32" s="74">
        <f t="shared" ref="Q32:Q33" si="4">P32*Q$2</f>
        <v>40</v>
      </c>
      <c r="R32" s="74">
        <f t="shared" ref="R32:R33" si="5">P32*R$2</f>
        <v>64</v>
      </c>
      <c r="S32" s="81" t="str">
        <f t="shared" ref="S32:S33" si="6">IF(A32=$V$2,"TO",IF(A32=$W$2,"TO",""))</f>
        <v/>
      </c>
      <c r="T32" s="74" t="str">
        <f t="shared" ref="T32:T33" si="7">IF(ISNUMBER(A32),IF(S32="TO",R32,Q32),"")</f>
        <v/>
      </c>
      <c r="U32" s="46" t="str">
        <f>IF(Eights!A32&gt;0,Eights!B43,"")</f>
        <v/>
      </c>
    </row>
    <row r="33" spans="1:21" x14ac:dyDescent="0.55000000000000004">
      <c r="A33" s="70" t="str">
        <f>IF(Eights!E32&gt;0,Eights!E32,"")</f>
        <v/>
      </c>
      <c r="B33" s="46" t="str" cm="1">
        <f t="array" ref="B33:M33">TRANSPOSE(Eights!F32:F43)</f>
        <v/>
      </c>
      <c r="C33" s="46" t="str">
        <v/>
      </c>
      <c r="D33">
        <v>0</v>
      </c>
      <c r="E33">
        <v>0</v>
      </c>
      <c r="F33">
        <v>0</v>
      </c>
      <c r="G33">
        <v>0</v>
      </c>
      <c r="H33">
        <v>0</v>
      </c>
      <c r="I33">
        <v>0</v>
      </c>
      <c r="J33">
        <v>0</v>
      </c>
      <c r="K33">
        <v>0</v>
      </c>
      <c r="L33">
        <v>0</v>
      </c>
      <c r="M33" s="73">
        <v>0</v>
      </c>
      <c r="N33" s="73" t="str">
        <f>IF(ISTEXT(K33),CONCATENATE("(",RIGHT(K33,LEN(TRIM(K33))-FIND(" ",TRIM(K33))),")"),"")</f>
        <v/>
      </c>
      <c r="O33" s="73" t="str">
        <f>IF(ISTEXT(C33),CONCATENATE(D33,", ",E33,", ",F33,", ",G33,", ",H33,", ",I33,", ",J33,", ",K33,", (Cox= ",L33,")"),"")</f>
        <v>0, 0, 0, 0, 0, 0, 0, 0, (Cox= 0)</v>
      </c>
      <c r="P33" s="70">
        <v>8</v>
      </c>
      <c r="Q33" s="74">
        <f t="shared" si="4"/>
        <v>40</v>
      </c>
      <c r="R33" s="74">
        <f t="shared" si="5"/>
        <v>64</v>
      </c>
      <c r="S33" s="81" t="str">
        <f t="shared" si="6"/>
        <v/>
      </c>
      <c r="T33" s="74" t="str">
        <f t="shared" si="7"/>
        <v/>
      </c>
      <c r="U33" s="46" t="str">
        <f>IF(Eights!E32&gt;0,Eights!F43,"")</f>
        <v/>
      </c>
    </row>
    <row r="34" spans="1:21" customFormat="1" hidden="1" x14ac:dyDescent="0.55000000000000004">
      <c r="A34" s="1"/>
      <c r="M34" s="37"/>
      <c r="N34" s="37"/>
      <c r="Q34" s="61"/>
      <c r="R34" s="61"/>
      <c r="S34" s="61"/>
      <c r="T34" s="61"/>
    </row>
    <row r="35" spans="1:21" customFormat="1" hidden="1" x14ac:dyDescent="0.55000000000000004">
      <c r="A35" s="1"/>
      <c r="M35" s="37"/>
      <c r="N35" s="37"/>
      <c r="Q35" s="61"/>
      <c r="R35" s="61"/>
      <c r="S35" s="61"/>
      <c r="T35" s="61"/>
    </row>
    <row r="36" spans="1:21" customFormat="1" hidden="1" x14ac:dyDescent="0.55000000000000004">
      <c r="A36" s="1"/>
      <c r="M36" s="37"/>
      <c r="N36" s="37"/>
      <c r="Q36" s="61"/>
      <c r="R36" s="61"/>
      <c r="S36" s="61"/>
      <c r="T36" s="61"/>
    </row>
    <row r="37" spans="1:21" customFormat="1" hidden="1" x14ac:dyDescent="0.55000000000000004">
      <c r="A37" s="1"/>
      <c r="M37" s="37"/>
      <c r="N37" s="37"/>
      <c r="Q37" s="61"/>
      <c r="R37" s="61"/>
      <c r="S37" s="61"/>
      <c r="T37" s="61"/>
    </row>
    <row r="38" spans="1:21" customFormat="1" hidden="1" x14ac:dyDescent="0.55000000000000004">
      <c r="A38" s="1"/>
      <c r="M38" s="37"/>
      <c r="N38" s="37"/>
      <c r="Q38" s="61"/>
      <c r="R38" s="61"/>
      <c r="S38" s="61"/>
      <c r="T38" s="61"/>
    </row>
    <row r="39" spans="1:21" customFormat="1" hidden="1" x14ac:dyDescent="0.55000000000000004">
      <c r="A39" s="1"/>
      <c r="M39" s="37"/>
      <c r="N39" s="37"/>
      <c r="Q39" s="61"/>
      <c r="R39" s="61"/>
      <c r="S39" s="61"/>
      <c r="T39" s="61"/>
    </row>
    <row r="40" spans="1:21" customFormat="1" hidden="1" x14ac:dyDescent="0.55000000000000004">
      <c r="A40" s="1"/>
      <c r="M40" s="37"/>
      <c r="N40" s="37"/>
      <c r="Q40" s="61"/>
      <c r="R40" s="61"/>
      <c r="S40" s="61"/>
      <c r="T40" s="61"/>
    </row>
    <row r="41" spans="1:21" customFormat="1" hidden="1" x14ac:dyDescent="0.55000000000000004">
      <c r="A41" s="1"/>
      <c r="M41" s="37"/>
      <c r="N41" s="37"/>
      <c r="Q41" s="61"/>
      <c r="R41" s="61"/>
      <c r="S41" s="61"/>
      <c r="T41" s="61"/>
    </row>
    <row r="42" spans="1:21" customFormat="1" hidden="1" x14ac:dyDescent="0.55000000000000004">
      <c r="A42" s="1"/>
      <c r="M42" s="37"/>
      <c r="N42" s="37"/>
      <c r="Q42" s="61"/>
      <c r="R42" s="61"/>
      <c r="S42" s="61"/>
      <c r="T42" s="61"/>
    </row>
    <row r="43" spans="1:21" customFormat="1" hidden="1" x14ac:dyDescent="0.55000000000000004">
      <c r="A43" s="1"/>
      <c r="M43" s="37"/>
      <c r="N43" s="37"/>
      <c r="Q43" s="61"/>
      <c r="R43" s="61"/>
      <c r="S43" s="61"/>
      <c r="T43" s="61"/>
    </row>
    <row r="44" spans="1:21" customFormat="1" hidden="1" x14ac:dyDescent="0.55000000000000004">
      <c r="A44" s="1"/>
      <c r="M44" s="37"/>
      <c r="N44" s="37"/>
      <c r="Q44" s="61"/>
      <c r="R44" s="61"/>
      <c r="S44" s="61"/>
      <c r="T44" s="61"/>
    </row>
    <row r="45" spans="1:21" customFormat="1" hidden="1" x14ac:dyDescent="0.55000000000000004">
      <c r="A45" s="1"/>
      <c r="M45" s="37"/>
      <c r="N45" s="37"/>
      <c r="Q45" s="61"/>
      <c r="R45" s="61"/>
      <c r="S45" s="61"/>
      <c r="T45" s="61"/>
    </row>
    <row r="46" spans="1:21" x14ac:dyDescent="0.55000000000000004">
      <c r="A46" s="70" t="str">
        <f>IF(Eights!A46&gt;0,Eights!A46,"")</f>
        <v/>
      </c>
      <c r="B46" s="46" t="str" cm="1">
        <f t="array" ref="B46:M46">TRANSPOSE(Eights!B46:B57)</f>
        <v/>
      </c>
      <c r="C46" s="46" t="str">
        <v/>
      </c>
      <c r="D46">
        <v>0</v>
      </c>
      <c r="E46">
        <v>0</v>
      </c>
      <c r="F46">
        <v>0</v>
      </c>
      <c r="G46">
        <v>0</v>
      </c>
      <c r="H46">
        <v>0</v>
      </c>
      <c r="I46">
        <v>0</v>
      </c>
      <c r="J46">
        <v>0</v>
      </c>
      <c r="K46">
        <v>0</v>
      </c>
      <c r="L46">
        <v>0</v>
      </c>
      <c r="M46" s="73">
        <v>0</v>
      </c>
      <c r="N46" s="73" t="str">
        <f>IF(ISTEXT(K46),CONCATENATE("(",RIGHT(K46,LEN(TRIM(K46))-FIND(" ",TRIM(K46))),")"),"")</f>
        <v/>
      </c>
      <c r="O46" s="73" t="str">
        <f>IF(ISTEXT(C46),CONCATENATE(D46,", ",E46,", ",F46,", ",G46,", ",H46,", ",I46,", ",J46,", ",K46,", (Cox= ",L46,")"),"")</f>
        <v>0, 0, 0, 0, 0, 0, 0, 0, (Cox= 0)</v>
      </c>
      <c r="P46" s="70">
        <v>8</v>
      </c>
      <c r="Q46" s="74">
        <f t="shared" ref="Q46:Q47" si="8">P46*Q$2</f>
        <v>40</v>
      </c>
      <c r="R46" s="74">
        <f t="shared" ref="R46:R47" si="9">P46*R$2</f>
        <v>64</v>
      </c>
      <c r="S46" s="81" t="str">
        <f t="shared" ref="S46:S47" si="10">IF(A46=$V$2,"TO",IF(A46=$W$2,"TO",""))</f>
        <v/>
      </c>
      <c r="T46" s="74" t="str">
        <f t="shared" ref="T46:T47" si="11">IF(ISNUMBER(A46),IF(S46="TO",R46,Q46),"")</f>
        <v/>
      </c>
      <c r="U46" s="46" t="str">
        <f>IF(Eights!A46&gt;0,Eights!B57,"")</f>
        <v/>
      </c>
    </row>
    <row r="47" spans="1:21" x14ac:dyDescent="0.55000000000000004">
      <c r="A47" s="70" t="str">
        <f>IF(Eights!E46&gt;0,Eights!E46,"")</f>
        <v/>
      </c>
      <c r="B47" s="46" t="str" cm="1">
        <f t="array" ref="B47:M47">TRANSPOSE(Eights!F46:F57)</f>
        <v/>
      </c>
      <c r="C47" s="46" t="str">
        <v/>
      </c>
      <c r="D47">
        <v>0</v>
      </c>
      <c r="E47">
        <v>0</v>
      </c>
      <c r="F47">
        <v>0</v>
      </c>
      <c r="G47">
        <v>0</v>
      </c>
      <c r="H47">
        <v>0</v>
      </c>
      <c r="I47">
        <v>0</v>
      </c>
      <c r="J47">
        <v>0</v>
      </c>
      <c r="K47">
        <v>0</v>
      </c>
      <c r="L47">
        <v>0</v>
      </c>
      <c r="M47" s="73">
        <v>0</v>
      </c>
      <c r="N47" s="73" t="str">
        <f>IF(ISTEXT(K47),CONCATENATE("(",RIGHT(K47,LEN(TRIM(K47))-FIND(" ",TRIM(K47))),")"),"")</f>
        <v/>
      </c>
      <c r="O47" s="73" t="str">
        <f>IF(ISTEXT(C47),CONCATENATE(D47,", ",E47,", ",F47,", ",G47,", ",H47,", ",I47,", ",J47,", ",K47,", (Cox= ",L47,")"),"")</f>
        <v>0, 0, 0, 0, 0, 0, 0, 0, (Cox= 0)</v>
      </c>
      <c r="P47" s="70">
        <v>8</v>
      </c>
      <c r="Q47" s="74">
        <f t="shared" si="8"/>
        <v>40</v>
      </c>
      <c r="R47" s="74">
        <f t="shared" si="9"/>
        <v>64</v>
      </c>
      <c r="S47" s="81" t="str">
        <f t="shared" si="10"/>
        <v/>
      </c>
      <c r="T47" s="74" t="str">
        <f t="shared" si="11"/>
        <v/>
      </c>
      <c r="U47" s="46" t="str">
        <f>IF(Eights!E46&gt;0,Eights!F57,"")</f>
        <v/>
      </c>
    </row>
    <row r="48" spans="1:21" customFormat="1" hidden="1" x14ac:dyDescent="0.55000000000000004">
      <c r="A48" s="1"/>
      <c r="M48" s="37"/>
      <c r="N48" s="37"/>
      <c r="Q48" s="61"/>
      <c r="R48" s="61"/>
      <c r="S48" s="61"/>
      <c r="T48" s="61"/>
    </row>
    <row r="49" spans="1:21" customFormat="1" hidden="1" x14ac:dyDescent="0.55000000000000004">
      <c r="A49" s="1"/>
      <c r="M49" s="37"/>
      <c r="N49" s="37"/>
      <c r="Q49" s="61"/>
      <c r="R49" s="61"/>
      <c r="S49" s="61"/>
      <c r="T49" s="61"/>
    </row>
    <row r="50" spans="1:21" customFormat="1" hidden="1" x14ac:dyDescent="0.55000000000000004">
      <c r="A50" s="1"/>
      <c r="M50" s="37"/>
      <c r="N50" s="37"/>
      <c r="Q50" s="61"/>
      <c r="R50" s="61"/>
      <c r="S50" s="61"/>
      <c r="T50" s="61"/>
    </row>
    <row r="51" spans="1:21" customFormat="1" hidden="1" x14ac:dyDescent="0.55000000000000004">
      <c r="A51" s="1"/>
      <c r="M51" s="37"/>
      <c r="N51" s="37"/>
      <c r="Q51" s="61"/>
      <c r="R51" s="61"/>
      <c r="S51" s="61"/>
      <c r="T51" s="61"/>
    </row>
    <row r="52" spans="1:21" customFormat="1" hidden="1" x14ac:dyDescent="0.55000000000000004">
      <c r="A52" s="1"/>
      <c r="M52" s="37"/>
      <c r="N52" s="37"/>
      <c r="Q52" s="61"/>
      <c r="R52" s="61"/>
      <c r="S52" s="61"/>
      <c r="T52" s="61"/>
    </row>
    <row r="53" spans="1:21" customFormat="1" hidden="1" x14ac:dyDescent="0.55000000000000004">
      <c r="A53" s="1"/>
      <c r="M53" s="37"/>
      <c r="N53" s="37"/>
      <c r="Q53" s="61"/>
      <c r="R53" s="61"/>
      <c r="S53" s="61"/>
      <c r="T53" s="61"/>
    </row>
    <row r="54" spans="1:21" customFormat="1" hidden="1" x14ac:dyDescent="0.55000000000000004">
      <c r="A54" s="1"/>
      <c r="M54" s="37"/>
      <c r="N54" s="37"/>
      <c r="Q54" s="61"/>
      <c r="R54" s="61"/>
      <c r="S54" s="61"/>
      <c r="T54" s="61"/>
    </row>
    <row r="55" spans="1:21" customFormat="1" hidden="1" x14ac:dyDescent="0.55000000000000004">
      <c r="A55" s="1"/>
      <c r="M55" s="37"/>
      <c r="N55" s="37"/>
      <c r="Q55" s="61"/>
      <c r="R55" s="61"/>
      <c r="S55" s="61"/>
      <c r="T55" s="61"/>
    </row>
    <row r="56" spans="1:21" customFormat="1" hidden="1" x14ac:dyDescent="0.55000000000000004">
      <c r="A56" s="1"/>
      <c r="M56" s="37"/>
      <c r="N56" s="37"/>
      <c r="Q56" s="61"/>
      <c r="R56" s="61"/>
      <c r="S56" s="61"/>
      <c r="T56" s="61"/>
    </row>
    <row r="57" spans="1:21" customFormat="1" hidden="1" x14ac:dyDescent="0.55000000000000004">
      <c r="A57" s="1"/>
      <c r="M57" s="37"/>
      <c r="N57" s="37"/>
      <c r="Q57" s="61"/>
      <c r="R57" s="61"/>
      <c r="S57" s="61"/>
      <c r="T57" s="61"/>
    </row>
    <row r="58" spans="1:21" customFormat="1" hidden="1" x14ac:dyDescent="0.55000000000000004">
      <c r="A58" s="1"/>
      <c r="M58" s="37"/>
      <c r="N58" s="37"/>
      <c r="Q58" s="61"/>
      <c r="R58" s="61"/>
      <c r="S58" s="61"/>
      <c r="T58" s="61"/>
    </row>
    <row r="59" spans="1:21" customFormat="1" hidden="1" x14ac:dyDescent="0.55000000000000004">
      <c r="A59" s="1"/>
      <c r="M59" s="37"/>
      <c r="N59" s="37"/>
      <c r="Q59" s="61"/>
      <c r="R59" s="61"/>
      <c r="S59" s="61"/>
      <c r="T59" s="61"/>
    </row>
    <row r="60" spans="1:21" x14ac:dyDescent="0.55000000000000004">
      <c r="A60" s="70" t="str">
        <f>IF(Eights!A60&gt;0,Eights!A60,"")</f>
        <v/>
      </c>
      <c r="B60" s="46" t="str" cm="1">
        <f t="array" ref="B60:M60">TRANSPOSE(Eights!B60:B71)</f>
        <v/>
      </c>
      <c r="C60" s="46" t="str">
        <v/>
      </c>
      <c r="D60">
        <v>0</v>
      </c>
      <c r="E60">
        <v>0</v>
      </c>
      <c r="F60">
        <v>0</v>
      </c>
      <c r="G60">
        <v>0</v>
      </c>
      <c r="H60">
        <v>0</v>
      </c>
      <c r="I60">
        <v>0</v>
      </c>
      <c r="J60">
        <v>0</v>
      </c>
      <c r="K60">
        <v>0</v>
      </c>
      <c r="L60">
        <v>0</v>
      </c>
      <c r="M60" s="73">
        <v>0</v>
      </c>
      <c r="N60" s="73" t="str">
        <f>IF(ISTEXT(K60),CONCATENATE("(",RIGHT(K60,LEN(TRIM(K60))-FIND(" ",TRIM(K60))),")"),"")</f>
        <v/>
      </c>
      <c r="O60" s="73" t="str">
        <f>IF(ISTEXT(C60),CONCATENATE(D60,", ",E60,", ",F60,", ",G60,", ",H60,", ",I60,", ",J60,", ",K60,", (Cox= ",L60,")"),"")</f>
        <v>0, 0, 0, 0, 0, 0, 0, 0, (Cox= 0)</v>
      </c>
      <c r="P60" s="70">
        <v>8</v>
      </c>
      <c r="Q60" s="74">
        <f t="shared" ref="Q60:Q61" si="12">P60*Q$2</f>
        <v>40</v>
      </c>
      <c r="R60" s="74">
        <f t="shared" ref="R60:R61" si="13">P60*R$2</f>
        <v>64</v>
      </c>
      <c r="S60" s="81" t="str">
        <f t="shared" ref="S60:S61" si="14">IF(A60=$V$2,"TO",IF(A60=$W$2,"TO",""))</f>
        <v/>
      </c>
      <c r="T60" s="74" t="str">
        <f t="shared" ref="T60:T61" si="15">IF(ISNUMBER(A60),IF(S60="TO",R60,Q60),"")</f>
        <v/>
      </c>
      <c r="U60" s="46" t="str">
        <f>IF(Eights!A60&gt;0,Eights!B71,"")</f>
        <v/>
      </c>
    </row>
    <row r="61" spans="1:21" x14ac:dyDescent="0.55000000000000004">
      <c r="A61" s="70" t="str">
        <f>IF(Eights!E60&gt;0,Eights!E60,"")</f>
        <v/>
      </c>
      <c r="B61" s="46" t="str" cm="1">
        <f t="array" ref="B61:M61">TRANSPOSE(Eights!F60:F71)</f>
        <v/>
      </c>
      <c r="C61" s="46" t="str">
        <v/>
      </c>
      <c r="D61">
        <v>0</v>
      </c>
      <c r="E61">
        <v>0</v>
      </c>
      <c r="F61">
        <v>0</v>
      </c>
      <c r="G61">
        <v>0</v>
      </c>
      <c r="H61">
        <v>0</v>
      </c>
      <c r="I61">
        <v>0</v>
      </c>
      <c r="J61">
        <v>0</v>
      </c>
      <c r="K61">
        <v>0</v>
      </c>
      <c r="L61">
        <v>0</v>
      </c>
      <c r="M61" s="73">
        <v>0</v>
      </c>
      <c r="N61" s="73" t="str">
        <f>IF(ISTEXT(K61),CONCATENATE("(",RIGHT(K61,LEN(TRIM(K61))-FIND(" ",TRIM(K61))),")"),"")</f>
        <v/>
      </c>
      <c r="O61" s="73" t="str">
        <f>IF(ISTEXT(C61),CONCATENATE(D61,", ",E61,", ",F61,", ",G61,", ",H61,", ",I61,", ",J61,", ",K61,", (Cox= ",L61,")"),"")</f>
        <v>0, 0, 0, 0, 0, 0, 0, 0, (Cox= 0)</v>
      </c>
      <c r="P61" s="70">
        <v>8</v>
      </c>
      <c r="Q61" s="74">
        <f t="shared" si="12"/>
        <v>40</v>
      </c>
      <c r="R61" s="74">
        <f t="shared" si="13"/>
        <v>64</v>
      </c>
      <c r="S61" s="81" t="str">
        <f t="shared" si="14"/>
        <v/>
      </c>
      <c r="T61" s="74" t="str">
        <f t="shared" si="15"/>
        <v/>
      </c>
      <c r="U61" s="46" t="str">
        <f>IF(Eights!E60&gt;0,Eights!F71,"")</f>
        <v/>
      </c>
    </row>
    <row r="62" spans="1:21" customFormat="1" hidden="1" x14ac:dyDescent="0.55000000000000004">
      <c r="A62" s="1"/>
      <c r="M62" s="37"/>
      <c r="N62" s="37"/>
      <c r="Q62" s="61"/>
      <c r="R62" s="61"/>
      <c r="S62" s="61"/>
      <c r="T62" s="61"/>
    </row>
    <row r="63" spans="1:21" customFormat="1" hidden="1" x14ac:dyDescent="0.55000000000000004">
      <c r="A63" s="1"/>
      <c r="M63" s="37"/>
      <c r="N63" s="37"/>
      <c r="Q63" s="61"/>
      <c r="R63" s="61"/>
      <c r="S63" s="61"/>
      <c r="T63" s="61"/>
    </row>
    <row r="64" spans="1:21" customFormat="1" hidden="1" x14ac:dyDescent="0.55000000000000004">
      <c r="A64" s="1"/>
      <c r="M64" s="37"/>
      <c r="N64" s="37"/>
      <c r="Q64" s="61"/>
      <c r="R64" s="61"/>
      <c r="S64" s="61"/>
      <c r="T64" s="61"/>
    </row>
    <row r="65" spans="1:21" customFormat="1" hidden="1" x14ac:dyDescent="0.55000000000000004">
      <c r="A65" s="1"/>
      <c r="M65" s="37"/>
      <c r="N65" s="37"/>
      <c r="Q65" s="61"/>
      <c r="R65" s="61"/>
      <c r="S65" s="61"/>
      <c r="T65" s="61"/>
    </row>
    <row r="66" spans="1:21" customFormat="1" hidden="1" x14ac:dyDescent="0.55000000000000004">
      <c r="A66" s="1"/>
      <c r="M66" s="37"/>
      <c r="N66" s="37"/>
      <c r="Q66" s="61"/>
      <c r="R66" s="61"/>
      <c r="S66" s="61"/>
      <c r="T66" s="61"/>
    </row>
    <row r="67" spans="1:21" customFormat="1" hidden="1" x14ac:dyDescent="0.55000000000000004">
      <c r="A67" s="1"/>
      <c r="M67" s="37"/>
      <c r="N67" s="37"/>
      <c r="Q67" s="61"/>
      <c r="R67" s="61"/>
      <c r="S67" s="61"/>
      <c r="T67" s="61"/>
    </row>
    <row r="68" spans="1:21" customFormat="1" hidden="1" x14ac:dyDescent="0.55000000000000004">
      <c r="A68" s="1"/>
      <c r="M68" s="37"/>
      <c r="N68" s="37"/>
      <c r="Q68" s="61"/>
      <c r="R68" s="61"/>
      <c r="S68" s="61"/>
      <c r="T68" s="61"/>
    </row>
    <row r="69" spans="1:21" customFormat="1" hidden="1" x14ac:dyDescent="0.55000000000000004">
      <c r="A69" s="1"/>
      <c r="M69" s="37"/>
      <c r="N69" s="37"/>
      <c r="Q69" s="61"/>
      <c r="R69" s="61"/>
      <c r="S69" s="61"/>
      <c r="T69" s="61"/>
    </row>
    <row r="70" spans="1:21" customFormat="1" hidden="1" x14ac:dyDescent="0.55000000000000004">
      <c r="A70" s="1"/>
      <c r="M70" s="37"/>
      <c r="N70" s="37"/>
      <c r="Q70" s="61"/>
      <c r="R70" s="61"/>
      <c r="S70" s="61"/>
      <c r="T70" s="61"/>
    </row>
    <row r="71" spans="1:21" customFormat="1" hidden="1" x14ac:dyDescent="0.55000000000000004">
      <c r="A71" s="1"/>
      <c r="M71" s="37"/>
      <c r="N71" s="37"/>
      <c r="Q71" s="61"/>
      <c r="R71" s="61"/>
      <c r="S71" s="61"/>
      <c r="T71" s="61"/>
    </row>
    <row r="72" spans="1:21" customFormat="1" hidden="1" x14ac:dyDescent="0.55000000000000004">
      <c r="A72" s="1"/>
      <c r="M72" s="37"/>
      <c r="N72" s="37"/>
      <c r="Q72" s="61"/>
      <c r="R72" s="61"/>
      <c r="S72" s="61"/>
      <c r="T72" s="61"/>
    </row>
    <row r="73" spans="1:21" customFormat="1" hidden="1" x14ac:dyDescent="0.55000000000000004">
      <c r="A73" s="1"/>
      <c r="M73" s="37"/>
      <c r="N73" s="37"/>
      <c r="Q73" s="61"/>
      <c r="R73" s="61"/>
      <c r="S73" s="61"/>
      <c r="T73" s="61"/>
    </row>
    <row r="74" spans="1:21" x14ac:dyDescent="0.55000000000000004">
      <c r="A74" s="70" t="str">
        <f>IF(Eights!A74&gt;0,Eights!A74,"")</f>
        <v/>
      </c>
      <c r="B74" s="46" t="str" cm="1">
        <f t="array" ref="B74:M74">TRANSPOSE(Eights!B74:B85)</f>
        <v/>
      </c>
      <c r="C74" s="46" t="str">
        <v/>
      </c>
      <c r="D74">
        <v>0</v>
      </c>
      <c r="E74">
        <v>0</v>
      </c>
      <c r="F74">
        <v>0</v>
      </c>
      <c r="G74">
        <v>0</v>
      </c>
      <c r="H74">
        <v>0</v>
      </c>
      <c r="I74">
        <v>0</v>
      </c>
      <c r="J74">
        <v>0</v>
      </c>
      <c r="K74">
        <v>0</v>
      </c>
      <c r="L74">
        <v>0</v>
      </c>
      <c r="M74" s="73">
        <v>0</v>
      </c>
      <c r="N74" s="73" t="str">
        <f>IF(ISTEXT(K74),CONCATENATE("(",RIGHT(K74,LEN(TRIM(K74))-FIND(" ",TRIM(K74))),")"),"")</f>
        <v/>
      </c>
      <c r="O74" s="73" t="str">
        <f>IF(ISTEXT(C74),CONCATENATE(D74,", ",E74,", ",F74,", ",G74,", ",H74,", ",I74,", ",J74,", ",K74,", (Cox= ",L74,")"),"")</f>
        <v>0, 0, 0, 0, 0, 0, 0, 0, (Cox= 0)</v>
      </c>
      <c r="P74" s="70">
        <v>8</v>
      </c>
      <c r="Q74" s="74">
        <f t="shared" ref="Q74:Q75" si="16">P74*Q$2</f>
        <v>40</v>
      </c>
      <c r="R74" s="74">
        <f t="shared" ref="R74:R75" si="17">P74*R$2</f>
        <v>64</v>
      </c>
      <c r="S74" s="81" t="str">
        <f t="shared" ref="S74:S75" si="18">IF(A74=$V$2,"TO",IF(A74=$W$2,"TO",""))</f>
        <v/>
      </c>
      <c r="T74" s="74" t="str">
        <f t="shared" ref="T74:T75" si="19">IF(ISNUMBER(A74),IF(S74="TO",R74,Q74),"")</f>
        <v/>
      </c>
      <c r="U74" s="46" t="str">
        <f>IF(Eights!A74&gt;0,Eights!B85,"")</f>
        <v/>
      </c>
    </row>
    <row r="75" spans="1:21" x14ac:dyDescent="0.55000000000000004">
      <c r="A75" s="70" t="str">
        <f>IF(Eights!E74&gt;0,Eights!E74,"")</f>
        <v/>
      </c>
      <c r="B75" s="46" t="str" cm="1">
        <f t="array" ref="B75:M75">TRANSPOSE(Eights!F74:F85)</f>
        <v/>
      </c>
      <c r="C75" s="46" t="str">
        <v/>
      </c>
      <c r="D75">
        <v>0</v>
      </c>
      <c r="E75">
        <v>0</v>
      </c>
      <c r="F75">
        <v>0</v>
      </c>
      <c r="G75">
        <v>0</v>
      </c>
      <c r="H75">
        <v>0</v>
      </c>
      <c r="I75">
        <v>0</v>
      </c>
      <c r="J75">
        <v>0</v>
      </c>
      <c r="K75">
        <v>0</v>
      </c>
      <c r="L75">
        <v>0</v>
      </c>
      <c r="M75" s="73">
        <v>0</v>
      </c>
      <c r="N75" s="73" t="str">
        <f>IF(ISTEXT(K75),CONCATENATE("(",RIGHT(K75,LEN(TRIM(K75))-FIND(" ",TRIM(K75))),")"),"")</f>
        <v/>
      </c>
      <c r="O75" s="73" t="str">
        <f>IF(ISTEXT(C75),CONCATENATE(D75,", ",E75,", ",F75,", ",G75,", ",H75,", ",I75,", ",J75,", ",K75,", (Cox= ",L75,")"),"")</f>
        <v>0, 0, 0, 0, 0, 0, 0, 0, (Cox= 0)</v>
      </c>
      <c r="P75" s="70">
        <v>8</v>
      </c>
      <c r="Q75" s="74">
        <f t="shared" si="16"/>
        <v>40</v>
      </c>
      <c r="R75" s="74">
        <f t="shared" si="17"/>
        <v>64</v>
      </c>
      <c r="S75" s="81" t="str">
        <f t="shared" si="18"/>
        <v/>
      </c>
      <c r="T75" s="74" t="str">
        <f t="shared" si="19"/>
        <v/>
      </c>
      <c r="U75" s="46" t="str">
        <f>IF(Eights!E74&gt;0,Eights!F85,"")</f>
        <v/>
      </c>
    </row>
    <row r="76" spans="1:21" customFormat="1" hidden="1" x14ac:dyDescent="0.55000000000000004">
      <c r="A76" s="1"/>
      <c r="M76" s="37"/>
      <c r="N76" s="37"/>
      <c r="Q76" s="61"/>
      <c r="R76" s="61"/>
      <c r="S76" s="61"/>
      <c r="T76" s="61"/>
    </row>
    <row r="77" spans="1:21" customFormat="1" hidden="1" x14ac:dyDescent="0.55000000000000004">
      <c r="A77" s="1"/>
      <c r="M77" s="37"/>
      <c r="N77" s="37"/>
      <c r="Q77" s="61"/>
      <c r="R77" s="61"/>
      <c r="S77" s="61"/>
      <c r="T77" s="61"/>
    </row>
    <row r="78" spans="1:21" customFormat="1" hidden="1" x14ac:dyDescent="0.55000000000000004">
      <c r="A78" s="1"/>
      <c r="M78" s="37"/>
      <c r="N78" s="37"/>
      <c r="Q78" s="61"/>
      <c r="R78" s="61"/>
      <c r="S78" s="61"/>
      <c r="T78" s="61"/>
    </row>
    <row r="79" spans="1:21" customFormat="1" hidden="1" x14ac:dyDescent="0.55000000000000004">
      <c r="A79" s="1"/>
      <c r="M79" s="37"/>
      <c r="N79" s="37"/>
      <c r="Q79" s="61"/>
      <c r="R79" s="61"/>
      <c r="S79" s="61"/>
      <c r="T79" s="61"/>
    </row>
    <row r="80" spans="1:21" customFormat="1" hidden="1" x14ac:dyDescent="0.55000000000000004">
      <c r="A80" s="1"/>
      <c r="M80" s="37"/>
      <c r="N80" s="37"/>
      <c r="Q80" s="61"/>
      <c r="R80" s="61"/>
      <c r="S80" s="61"/>
      <c r="T80" s="61"/>
    </row>
    <row r="81" spans="1:21" customFormat="1" hidden="1" x14ac:dyDescent="0.55000000000000004">
      <c r="A81" s="1"/>
      <c r="M81" s="37"/>
      <c r="N81" s="37"/>
      <c r="Q81" s="61"/>
      <c r="R81" s="61"/>
      <c r="S81" s="61"/>
      <c r="T81" s="61"/>
    </row>
    <row r="82" spans="1:21" customFormat="1" hidden="1" x14ac:dyDescent="0.55000000000000004">
      <c r="A82" s="1"/>
      <c r="M82" s="37"/>
      <c r="N82" s="37"/>
      <c r="Q82" s="61"/>
      <c r="R82" s="61"/>
      <c r="S82" s="61"/>
      <c r="T82" s="61"/>
    </row>
    <row r="83" spans="1:21" customFormat="1" hidden="1" x14ac:dyDescent="0.55000000000000004">
      <c r="A83" s="1"/>
      <c r="M83" s="37"/>
      <c r="N83" s="37"/>
      <c r="Q83" s="61"/>
      <c r="R83" s="61"/>
      <c r="S83" s="61"/>
      <c r="T83" s="61"/>
    </row>
    <row r="84" spans="1:21" customFormat="1" hidden="1" x14ac:dyDescent="0.55000000000000004">
      <c r="A84" s="1"/>
      <c r="M84" s="37"/>
      <c r="N84" s="37"/>
      <c r="Q84" s="61"/>
      <c r="R84" s="61"/>
      <c r="S84" s="61"/>
      <c r="T84" s="61"/>
    </row>
    <row r="85" spans="1:21" customFormat="1" hidden="1" x14ac:dyDescent="0.55000000000000004">
      <c r="A85" s="1"/>
      <c r="M85" s="37"/>
      <c r="N85" s="37"/>
      <c r="Q85" s="61"/>
      <c r="R85" s="61"/>
      <c r="S85" s="61"/>
      <c r="T85" s="61"/>
    </row>
    <row r="86" spans="1:21" customFormat="1" hidden="1" x14ac:dyDescent="0.55000000000000004">
      <c r="A86" s="1"/>
      <c r="M86" s="37"/>
      <c r="N86" s="37"/>
      <c r="Q86" s="61"/>
      <c r="R86" s="61"/>
      <c r="S86" s="61"/>
      <c r="T86" s="61"/>
    </row>
    <row r="87" spans="1:21" customFormat="1" hidden="1" x14ac:dyDescent="0.55000000000000004">
      <c r="A87" s="1"/>
      <c r="M87" s="37"/>
      <c r="N87" s="37"/>
      <c r="Q87" s="61"/>
      <c r="R87" s="61"/>
      <c r="S87" s="61"/>
      <c r="T87" s="61"/>
    </row>
    <row r="88" spans="1:21" x14ac:dyDescent="0.55000000000000004">
      <c r="A88" s="70" t="str">
        <f>IF(Eights!A88&gt;0,Eights!A88,"")</f>
        <v/>
      </c>
      <c r="B88" s="46" t="str" cm="1">
        <f t="array" ref="B88:M88">TRANSPOSE(Eights!B88:B99)</f>
        <v/>
      </c>
      <c r="C88" s="46" t="str">
        <v/>
      </c>
      <c r="D88">
        <v>0</v>
      </c>
      <c r="E88">
        <v>0</v>
      </c>
      <c r="F88">
        <v>0</v>
      </c>
      <c r="G88">
        <v>0</v>
      </c>
      <c r="H88">
        <v>0</v>
      </c>
      <c r="I88">
        <v>0</v>
      </c>
      <c r="J88">
        <v>0</v>
      </c>
      <c r="K88">
        <v>0</v>
      </c>
      <c r="L88">
        <v>0</v>
      </c>
      <c r="M88" s="73">
        <v>0</v>
      </c>
      <c r="N88" s="73" t="str">
        <f>IF(ISTEXT(K88),CONCATENATE("(",RIGHT(K88,LEN(TRIM(K88))-FIND(" ",TRIM(K88))),")"),"")</f>
        <v/>
      </c>
      <c r="O88" s="73" t="str">
        <f>IF(ISTEXT(C88),CONCATENATE(D88,", ",E88,", ",F88,", ",G88,", ",H88,", ",I88,", ",J88,", ",K88,", (Cox= ",L88,")"),"")</f>
        <v>0, 0, 0, 0, 0, 0, 0, 0, (Cox= 0)</v>
      </c>
      <c r="P88" s="70">
        <v>8</v>
      </c>
      <c r="Q88" s="74">
        <f t="shared" ref="Q88:Q89" si="20">P88*Q$2</f>
        <v>40</v>
      </c>
      <c r="R88" s="74">
        <f t="shared" ref="R88:R89" si="21">P88*R$2</f>
        <v>64</v>
      </c>
      <c r="S88" s="81" t="str">
        <f t="shared" ref="S88:S89" si="22">IF(A88=$V$2,"TO",IF(A88=$W$2,"TO",""))</f>
        <v/>
      </c>
      <c r="T88" s="74" t="str">
        <f t="shared" ref="T88:T89" si="23">IF(ISNUMBER(A88),IF(S88="TO",R88,Q88),"")</f>
        <v/>
      </c>
      <c r="U88" s="46" t="str">
        <f>IF(Eights!A88&gt;0,Eights!B99,"")</f>
        <v/>
      </c>
    </row>
    <row r="89" spans="1:21" x14ac:dyDescent="0.55000000000000004">
      <c r="A89" s="70" t="str">
        <f>IF(Eights!E88&gt;0,Eights!E88,"")</f>
        <v/>
      </c>
      <c r="B89" s="46" t="str" cm="1">
        <f t="array" ref="B89:M89">TRANSPOSE(Eights!F88:F99)</f>
        <v/>
      </c>
      <c r="C89" s="46" t="str">
        <v/>
      </c>
      <c r="D89">
        <v>0</v>
      </c>
      <c r="E89">
        <v>0</v>
      </c>
      <c r="F89">
        <v>0</v>
      </c>
      <c r="G89">
        <v>0</v>
      </c>
      <c r="H89">
        <v>0</v>
      </c>
      <c r="I89">
        <v>0</v>
      </c>
      <c r="J89">
        <v>0</v>
      </c>
      <c r="K89">
        <v>0</v>
      </c>
      <c r="L89">
        <v>0</v>
      </c>
      <c r="M89" s="73">
        <v>0</v>
      </c>
      <c r="N89" s="73" t="str">
        <f>IF(ISTEXT(K89),CONCATENATE("(",RIGHT(K89,LEN(TRIM(K89))-FIND(" ",TRIM(K89))),")"),"")</f>
        <v/>
      </c>
      <c r="O89" s="73" t="str">
        <f>IF(ISTEXT(C89),CONCATENATE(D89,", ",E89,", ",F89,", ",G89,", ",H89,", ",I89,", ",J89,", ",K89,", (Cox= ",L89,")"),"")</f>
        <v>0, 0, 0, 0, 0, 0, 0, 0, (Cox= 0)</v>
      </c>
      <c r="P89" s="70">
        <v>8</v>
      </c>
      <c r="Q89" s="74">
        <f t="shared" si="20"/>
        <v>40</v>
      </c>
      <c r="R89" s="74">
        <f t="shared" si="21"/>
        <v>64</v>
      </c>
      <c r="S89" s="81" t="str">
        <f t="shared" si="22"/>
        <v/>
      </c>
      <c r="T89" s="74" t="str">
        <f t="shared" si="23"/>
        <v/>
      </c>
      <c r="U89" s="46" t="str">
        <f>IF(Eights!E88&gt;0,Eights!F99,"")</f>
        <v/>
      </c>
    </row>
    <row r="90" spans="1:21" customFormat="1" hidden="1" x14ac:dyDescent="0.55000000000000004">
      <c r="A90" s="1"/>
      <c r="M90" s="37"/>
      <c r="N90" s="37"/>
      <c r="Q90" s="61"/>
      <c r="R90" s="61"/>
      <c r="S90" s="61"/>
      <c r="T90" s="61"/>
    </row>
    <row r="91" spans="1:21" customFormat="1" hidden="1" x14ac:dyDescent="0.55000000000000004">
      <c r="A91" s="1"/>
      <c r="M91" s="37"/>
      <c r="N91" s="37"/>
      <c r="Q91" s="61"/>
      <c r="R91" s="61"/>
      <c r="S91" s="61"/>
      <c r="T91" s="61"/>
    </row>
    <row r="92" spans="1:21" customFormat="1" hidden="1" x14ac:dyDescent="0.55000000000000004">
      <c r="A92" s="1"/>
      <c r="M92" s="37"/>
      <c r="N92" s="37"/>
      <c r="Q92" s="61"/>
      <c r="R92" s="61"/>
      <c r="S92" s="61"/>
      <c r="T92" s="61"/>
    </row>
    <row r="93" spans="1:21" customFormat="1" hidden="1" x14ac:dyDescent="0.55000000000000004">
      <c r="A93" s="1"/>
      <c r="M93" s="37"/>
      <c r="N93" s="37"/>
      <c r="Q93" s="61"/>
      <c r="R93" s="61"/>
      <c r="S93" s="61"/>
      <c r="T93" s="61"/>
    </row>
    <row r="94" spans="1:21" customFormat="1" hidden="1" x14ac:dyDescent="0.55000000000000004">
      <c r="A94" s="1"/>
      <c r="M94" s="37"/>
      <c r="N94" s="37"/>
      <c r="Q94" s="61"/>
      <c r="R94" s="61"/>
      <c r="S94" s="61"/>
      <c r="T94" s="61"/>
    </row>
    <row r="95" spans="1:21" customFormat="1" hidden="1" x14ac:dyDescent="0.55000000000000004">
      <c r="A95" s="1"/>
      <c r="M95" s="37"/>
      <c r="N95" s="37"/>
      <c r="Q95" s="61"/>
      <c r="R95" s="61"/>
      <c r="S95" s="61"/>
      <c r="T95" s="61"/>
    </row>
    <row r="96" spans="1:21" customFormat="1" hidden="1" x14ac:dyDescent="0.55000000000000004">
      <c r="A96" s="1"/>
      <c r="M96" s="37"/>
      <c r="N96" s="37"/>
      <c r="Q96" s="61"/>
      <c r="R96" s="61"/>
      <c r="S96" s="61"/>
      <c r="T96" s="61"/>
    </row>
    <row r="97" spans="1:21" customFormat="1" hidden="1" x14ac:dyDescent="0.55000000000000004">
      <c r="A97" s="1"/>
      <c r="M97" s="37"/>
      <c r="N97" s="37"/>
      <c r="Q97" s="61"/>
      <c r="R97" s="61"/>
      <c r="S97" s="61"/>
      <c r="T97" s="61"/>
    </row>
    <row r="98" spans="1:21" customFormat="1" hidden="1" x14ac:dyDescent="0.55000000000000004">
      <c r="A98" s="1"/>
      <c r="M98" s="37"/>
      <c r="N98" s="37"/>
      <c r="Q98" s="61"/>
      <c r="R98" s="61"/>
      <c r="S98" s="61"/>
      <c r="T98" s="61"/>
    </row>
    <row r="99" spans="1:21" customFormat="1" hidden="1" x14ac:dyDescent="0.55000000000000004">
      <c r="A99" s="1"/>
      <c r="M99" s="37"/>
      <c r="N99" s="37"/>
      <c r="Q99" s="61"/>
      <c r="R99" s="61"/>
      <c r="S99" s="61"/>
      <c r="T99" s="61"/>
    </row>
    <row r="100" spans="1:21" customFormat="1" hidden="1" x14ac:dyDescent="0.55000000000000004">
      <c r="A100" s="1"/>
      <c r="M100" s="37"/>
      <c r="N100" s="37"/>
      <c r="Q100" s="61"/>
      <c r="R100" s="61"/>
      <c r="S100" s="61"/>
      <c r="T100" s="61"/>
    </row>
    <row r="101" spans="1:21" customFormat="1" hidden="1" x14ac:dyDescent="0.55000000000000004">
      <c r="A101" s="1"/>
      <c r="M101" s="37"/>
      <c r="N101" s="37"/>
      <c r="Q101" s="61"/>
      <c r="R101" s="61"/>
      <c r="S101" s="61"/>
      <c r="T101" s="61"/>
    </row>
    <row r="102" spans="1:21" x14ac:dyDescent="0.55000000000000004">
      <c r="A102" s="70" t="str">
        <f>IF(Eights!A102&gt;0,Eights!A102,"")</f>
        <v/>
      </c>
      <c r="B102" s="46" t="str" cm="1">
        <f t="array" ref="B102:M102">TRANSPOSE(Eights!B102:B113)</f>
        <v/>
      </c>
      <c r="C102" s="46" t="str">
        <v/>
      </c>
      <c r="D102">
        <v>0</v>
      </c>
      <c r="E102">
        <v>0</v>
      </c>
      <c r="F102">
        <v>0</v>
      </c>
      <c r="G102">
        <v>0</v>
      </c>
      <c r="H102">
        <v>0</v>
      </c>
      <c r="I102">
        <v>0</v>
      </c>
      <c r="J102">
        <v>0</v>
      </c>
      <c r="K102">
        <v>0</v>
      </c>
      <c r="L102">
        <v>0</v>
      </c>
      <c r="M102" s="73">
        <v>0</v>
      </c>
      <c r="N102" s="73" t="str">
        <f>IF(ISTEXT(K102),CONCATENATE("(",RIGHT(K102,LEN(TRIM(K102))-FIND(" ",TRIM(K102))),")"),"")</f>
        <v/>
      </c>
      <c r="O102" s="73" t="str">
        <f>IF(ISTEXT(C102),CONCATENATE(D102,", ",E102,", ",F102,", ",G102,", ",H102,", ",I102,", ",J102,", ",K102,", (Cox= ",L102,")"),"")</f>
        <v>0, 0, 0, 0, 0, 0, 0, 0, (Cox= 0)</v>
      </c>
      <c r="P102" s="70">
        <v>8</v>
      </c>
      <c r="Q102" s="74">
        <f t="shared" ref="Q102:Q103" si="24">P102*Q$2</f>
        <v>40</v>
      </c>
      <c r="R102" s="74">
        <f t="shared" ref="R102:R103" si="25">P102*R$2</f>
        <v>64</v>
      </c>
      <c r="S102" s="81" t="str">
        <f t="shared" ref="S102:S103" si="26">IF(A102=$V$2,"TO",IF(A102=$W$2,"TO",""))</f>
        <v/>
      </c>
      <c r="T102" s="74" t="str">
        <f t="shared" ref="T102:T103" si="27">IF(ISNUMBER(A102),IF(S102="TO",R102,Q102),"")</f>
        <v/>
      </c>
      <c r="U102" s="46" t="str">
        <f>IF(Eights!A102&gt;0,Eights!B113,"")</f>
        <v/>
      </c>
    </row>
    <row r="103" spans="1:21" x14ac:dyDescent="0.55000000000000004">
      <c r="A103" s="70" t="str">
        <f>IF(Eights!E102&gt;0,Eights!E102,"")</f>
        <v/>
      </c>
      <c r="B103" s="46" t="str" cm="1">
        <f t="array" ref="B103:M103">TRANSPOSE(Eights!F102:F113)</f>
        <v/>
      </c>
      <c r="C103" s="46" t="str">
        <v/>
      </c>
      <c r="D103">
        <v>0</v>
      </c>
      <c r="E103">
        <v>0</v>
      </c>
      <c r="F103">
        <v>0</v>
      </c>
      <c r="G103">
        <v>0</v>
      </c>
      <c r="H103">
        <v>0</v>
      </c>
      <c r="I103">
        <v>0</v>
      </c>
      <c r="J103">
        <v>0</v>
      </c>
      <c r="K103">
        <v>0</v>
      </c>
      <c r="L103">
        <v>0</v>
      </c>
      <c r="M103" s="73">
        <v>0</v>
      </c>
      <c r="N103" s="73" t="str">
        <f>IF(ISTEXT(K103),CONCATENATE("(",RIGHT(K103,LEN(TRIM(K103))-FIND(" ",TRIM(K103))),")"),"")</f>
        <v/>
      </c>
      <c r="O103" s="73" t="str">
        <f>IF(ISTEXT(C103),CONCATENATE(D103,", ",E103,", ",F103,", ",G103,", ",H103,", ",I103,", ",J103,", ",K103,", (Cox= ",L103,")"),"")</f>
        <v>0, 0, 0, 0, 0, 0, 0, 0, (Cox= 0)</v>
      </c>
      <c r="P103" s="70">
        <v>8</v>
      </c>
      <c r="Q103" s="74">
        <f t="shared" si="24"/>
        <v>40</v>
      </c>
      <c r="R103" s="74">
        <f t="shared" si="25"/>
        <v>64</v>
      </c>
      <c r="S103" s="81" t="str">
        <f t="shared" si="26"/>
        <v/>
      </c>
      <c r="T103" s="74" t="str">
        <f t="shared" si="27"/>
        <v/>
      </c>
      <c r="U103" s="46" t="str">
        <f>IF(Eights!E102&gt;0,Eights!F113,"")</f>
        <v/>
      </c>
    </row>
    <row r="104" spans="1:21" customFormat="1" hidden="1" x14ac:dyDescent="0.55000000000000004">
      <c r="A104" s="1"/>
      <c r="M104" s="37"/>
      <c r="N104" s="37"/>
      <c r="Q104" s="61"/>
      <c r="R104" s="61"/>
      <c r="S104" s="61"/>
      <c r="T104" s="61"/>
    </row>
    <row r="105" spans="1:21" customFormat="1" hidden="1" x14ac:dyDescent="0.55000000000000004">
      <c r="A105" s="1"/>
      <c r="M105" s="37"/>
      <c r="N105" s="37"/>
      <c r="Q105" s="61"/>
      <c r="R105" s="61"/>
      <c r="S105" s="61"/>
      <c r="T105" s="61"/>
    </row>
    <row r="106" spans="1:21" customFormat="1" hidden="1" x14ac:dyDescent="0.55000000000000004">
      <c r="A106" s="1"/>
      <c r="M106" s="37"/>
      <c r="N106" s="37"/>
      <c r="Q106" s="61"/>
      <c r="R106" s="61"/>
      <c r="S106" s="61"/>
      <c r="T106" s="61"/>
    </row>
    <row r="107" spans="1:21" customFormat="1" hidden="1" x14ac:dyDescent="0.55000000000000004">
      <c r="A107" s="1"/>
      <c r="M107" s="37"/>
      <c r="N107" s="37"/>
      <c r="Q107" s="61"/>
      <c r="R107" s="61"/>
      <c r="S107" s="61"/>
      <c r="T107" s="61"/>
    </row>
    <row r="108" spans="1:21" customFormat="1" hidden="1" x14ac:dyDescent="0.55000000000000004">
      <c r="A108" s="1"/>
      <c r="M108" s="37"/>
      <c r="N108" s="37"/>
      <c r="Q108" s="61"/>
      <c r="R108" s="61"/>
      <c r="S108" s="61"/>
      <c r="T108" s="61"/>
    </row>
    <row r="109" spans="1:21" customFormat="1" hidden="1" x14ac:dyDescent="0.55000000000000004">
      <c r="A109" s="1"/>
      <c r="M109" s="37"/>
      <c r="N109" s="37"/>
      <c r="Q109" s="61"/>
      <c r="R109" s="61"/>
      <c r="S109" s="61"/>
      <c r="T109" s="61"/>
    </row>
    <row r="110" spans="1:21" customFormat="1" hidden="1" x14ac:dyDescent="0.55000000000000004">
      <c r="A110" s="1"/>
      <c r="M110" s="37"/>
      <c r="N110" s="37"/>
      <c r="Q110" s="61"/>
      <c r="R110" s="61"/>
      <c r="S110" s="61"/>
      <c r="T110" s="61"/>
    </row>
    <row r="111" spans="1:21" customFormat="1" hidden="1" x14ac:dyDescent="0.55000000000000004">
      <c r="A111" s="1"/>
      <c r="M111" s="37"/>
      <c r="N111" s="37"/>
      <c r="Q111" s="61"/>
      <c r="R111" s="61"/>
      <c r="S111" s="61"/>
      <c r="T111" s="61"/>
    </row>
    <row r="112" spans="1:21" s="39" customFormat="1" ht="18.3" hidden="1" x14ac:dyDescent="0.7">
      <c r="A112" s="43"/>
      <c r="B112" s="91" t="s">
        <v>56</v>
      </c>
      <c r="M112" s="40"/>
      <c r="N112" s="40"/>
      <c r="Q112" s="62"/>
      <c r="R112" s="62"/>
      <c r="S112" s="62"/>
      <c r="T112" s="62"/>
    </row>
    <row r="113" spans="1:21" s="45" customFormat="1" hidden="1" x14ac:dyDescent="0.55000000000000004">
      <c r="A113" s="68"/>
      <c r="B113" s="45" t="s">
        <v>47</v>
      </c>
      <c r="C113" s="45" t="s">
        <v>31</v>
      </c>
      <c r="D113" s="39" t="s">
        <v>32</v>
      </c>
      <c r="E113" s="39">
        <v>2</v>
      </c>
      <c r="F113" s="39">
        <v>3</v>
      </c>
      <c r="G113" s="39" t="s">
        <v>48</v>
      </c>
      <c r="H113" s="39" t="s">
        <v>34</v>
      </c>
      <c r="I113" s="39"/>
      <c r="J113" s="39"/>
      <c r="K113" s="39"/>
      <c r="L113" s="39"/>
      <c r="M113" s="75" t="s">
        <v>35</v>
      </c>
      <c r="N113" s="75"/>
      <c r="O113" s="75"/>
      <c r="P113" s="68"/>
      <c r="Q113" s="74"/>
      <c r="R113" s="74"/>
      <c r="S113" s="81" t="str">
        <f t="shared" ref="S113" si="28">IF(A113=8,"TO",IF(A113=17,"TO",""))</f>
        <v/>
      </c>
      <c r="T113" s="74" t="str">
        <f t="shared" ref="T113:T114" si="29">IF(ISNUMBER(A113),IF(S113="TO",R113,Q113),"")</f>
        <v/>
      </c>
    </row>
    <row r="114" spans="1:21" x14ac:dyDescent="0.55000000000000004">
      <c r="A114" s="70" t="str">
        <f>IF(Fours!A4&gt;0,Fours!A4,"")</f>
        <v/>
      </c>
      <c r="B114" s="46" t="str" cm="1">
        <f t="array" ref="B114:H114">TRANSPOSE(Fours!B4:B10)</f>
        <v/>
      </c>
      <c r="C114" s="46" t="str">
        <v/>
      </c>
      <c r="D114">
        <v>0</v>
      </c>
      <c r="E114">
        <v>0</v>
      </c>
      <c r="F114">
        <v>0</v>
      </c>
      <c r="G114">
        <v>0</v>
      </c>
      <c r="H114">
        <v>0</v>
      </c>
      <c r="M114" s="73">
        <f>Fours!B11</f>
        <v>0</v>
      </c>
      <c r="N114" s="73" t="str">
        <f>IF(ISTEXT(G114),CONCATENATE("(",RIGHT(G114,LEN(TRIM(G114))-FIND(" ",TRIM(G114))),")"),"")</f>
        <v/>
      </c>
      <c r="O114" s="73" t="str">
        <f>IF(ISTEXT(C114),CONCATENATE(D114,", ",E114,", ",F114,", ",G114,", (Cox= ",H114,")"),"")</f>
        <v>0, 0, 0, 0, (Cox= 0)</v>
      </c>
      <c r="P114" s="70">
        <v>4</v>
      </c>
      <c r="Q114" s="74">
        <f t="shared" ref="Q114:Q115" si="30">P114*Q$2</f>
        <v>20</v>
      </c>
      <c r="R114" s="74">
        <v>24</v>
      </c>
      <c r="S114" s="81" t="str">
        <f t="shared" ref="S114:S115" si="31">IF(A114=$V$2,"TO",IF(A114=$W$2,"TO",""))</f>
        <v/>
      </c>
      <c r="T114" s="74" t="str">
        <f t="shared" si="29"/>
        <v/>
      </c>
      <c r="U114" s="46" t="str">
        <f>IF(Fours!A4&gt;0,Fours!B11,"")</f>
        <v/>
      </c>
    </row>
    <row r="115" spans="1:21" x14ac:dyDescent="0.55000000000000004">
      <c r="A115" s="70" t="str">
        <f>IF(Fours!E4&gt;0,Fours!E4,"")</f>
        <v/>
      </c>
      <c r="B115" s="46" t="str" cm="1">
        <f t="array" ref="B115:H115">TRANSPOSE(Fours!F4:F10)</f>
        <v/>
      </c>
      <c r="C115" s="46" t="str">
        <v/>
      </c>
      <c r="D115">
        <v>0</v>
      </c>
      <c r="E115">
        <v>0</v>
      </c>
      <c r="F115">
        <v>0</v>
      </c>
      <c r="G115">
        <v>0</v>
      </c>
      <c r="H115">
        <v>0</v>
      </c>
      <c r="M115" s="73">
        <f>Fours!F11</f>
        <v>0</v>
      </c>
      <c r="N115" s="73" t="str">
        <f>IF(ISTEXT(G115),CONCATENATE("(",RIGHT(G115,LEN(TRIM(G115))-FIND(" ",TRIM(G115))),")"),"")</f>
        <v/>
      </c>
      <c r="O115" s="73" t="str">
        <f>IF(ISTEXT(C115),CONCATENATE(D115,", ",E115,", ",F115,", ",G115,", (Cox= ",H115,")"),"")</f>
        <v>0, 0, 0, 0, (Cox= 0)</v>
      </c>
      <c r="P115" s="70">
        <v>4</v>
      </c>
      <c r="Q115" s="74">
        <f t="shared" si="30"/>
        <v>20</v>
      </c>
      <c r="R115" s="74">
        <v>24</v>
      </c>
      <c r="S115" s="81" t="str">
        <f t="shared" si="31"/>
        <v/>
      </c>
      <c r="T115" s="74" t="str">
        <f>IF(ISNUMBER(A115),IF(S115="TO",R116,Q115),"")</f>
        <v/>
      </c>
      <c r="U115" s="46" t="str">
        <f>IF(Fours!E4&gt;0,Fours!F11,"")</f>
        <v/>
      </c>
    </row>
    <row r="116" spans="1:21" customFormat="1" hidden="1" x14ac:dyDescent="0.55000000000000004">
      <c r="A116" s="1"/>
      <c r="M116" s="37"/>
      <c r="N116" s="37"/>
      <c r="Q116" s="61"/>
      <c r="R116" s="74"/>
      <c r="S116" s="61"/>
      <c r="T116" s="61"/>
    </row>
    <row r="117" spans="1:21" customFormat="1" hidden="1" x14ac:dyDescent="0.55000000000000004">
      <c r="A117" s="1"/>
      <c r="M117" s="37"/>
      <c r="N117" s="37"/>
      <c r="Q117" s="61"/>
      <c r="R117" s="61"/>
      <c r="S117" s="61"/>
      <c r="T117" s="61"/>
    </row>
    <row r="118" spans="1:21" customFormat="1" hidden="1" x14ac:dyDescent="0.55000000000000004">
      <c r="A118" s="1"/>
      <c r="M118" s="37"/>
      <c r="N118" s="37"/>
      <c r="Q118" s="61"/>
      <c r="R118" s="61"/>
      <c r="S118" s="61"/>
      <c r="T118" s="61"/>
    </row>
    <row r="119" spans="1:21" customFormat="1" hidden="1" x14ac:dyDescent="0.55000000000000004">
      <c r="A119" s="1"/>
      <c r="M119" s="37"/>
      <c r="N119" s="37"/>
      <c r="Q119" s="61"/>
      <c r="R119" s="61"/>
      <c r="S119" s="61"/>
      <c r="T119" s="61"/>
    </row>
    <row r="120" spans="1:21" customFormat="1" hidden="1" x14ac:dyDescent="0.55000000000000004">
      <c r="A120" s="1"/>
      <c r="M120" s="37"/>
      <c r="N120" s="37"/>
      <c r="Q120" s="61"/>
      <c r="R120" s="61"/>
      <c r="S120" s="61"/>
      <c r="T120" s="61"/>
    </row>
    <row r="121" spans="1:21" customFormat="1" hidden="1" x14ac:dyDescent="0.55000000000000004">
      <c r="A121" s="1"/>
      <c r="M121" s="37"/>
      <c r="N121" s="37"/>
      <c r="Q121" s="61"/>
      <c r="R121" s="61"/>
      <c r="S121" s="61"/>
      <c r="T121" s="61"/>
    </row>
    <row r="122" spans="1:21" customFormat="1" hidden="1" x14ac:dyDescent="0.55000000000000004">
      <c r="A122" s="1"/>
      <c r="M122" s="37"/>
      <c r="N122" s="37"/>
      <c r="Q122" s="61"/>
      <c r="R122" s="61"/>
      <c r="S122" s="61"/>
      <c r="T122" s="61"/>
    </row>
    <row r="123" spans="1:21" customFormat="1" hidden="1" x14ac:dyDescent="0.55000000000000004">
      <c r="A123" s="1"/>
      <c r="M123" s="37"/>
      <c r="N123" s="37"/>
      <c r="Q123" s="61"/>
      <c r="R123" s="61"/>
      <c r="S123" s="61"/>
      <c r="T123" s="61"/>
    </row>
    <row r="124" spans="1:21" x14ac:dyDescent="0.55000000000000004">
      <c r="A124" s="70" t="str">
        <f>IF(Fours!A14&gt;0,Fours!A14,"")</f>
        <v/>
      </c>
      <c r="B124" s="46" t="str" cm="1">
        <f t="array" ref="B124:H124">TRANSPOSE(Fours!B14:B20)</f>
        <v/>
      </c>
      <c r="C124" s="46" t="str">
        <v/>
      </c>
      <c r="D124">
        <v>0</v>
      </c>
      <c r="E124">
        <v>0</v>
      </c>
      <c r="F124">
        <v>0</v>
      </c>
      <c r="G124">
        <v>0</v>
      </c>
      <c r="H124">
        <v>0</v>
      </c>
      <c r="M124" s="73">
        <f>Fours!B21</f>
        <v>0</v>
      </c>
      <c r="N124" s="73" t="str">
        <f>IF(ISTEXT(G124),CONCATENATE("(",RIGHT(G124,LEN(TRIM(G124))-FIND(" ",TRIM(G124))),")"),"")</f>
        <v/>
      </c>
      <c r="O124" s="73" t="str">
        <f>IF(ISTEXT(C124),CONCATENATE(D124,", ",E124,", ",F124,", ",G124,", (Cox= ",H124,")"),"")</f>
        <v>0, 0, 0, 0, (Cox= 0)</v>
      </c>
      <c r="P124" s="70">
        <v>4</v>
      </c>
      <c r="Q124" s="74">
        <f t="shared" ref="Q124:Q125" si="32">P124*Q$2</f>
        <v>20</v>
      </c>
      <c r="R124" s="74">
        <v>24</v>
      </c>
      <c r="S124" s="81" t="str">
        <f t="shared" ref="S124:S125" si="33">IF(A124=$V$2,"TO",IF(A124=$W$2,"TO",""))</f>
        <v/>
      </c>
      <c r="T124" s="74" t="str">
        <f t="shared" ref="T124:T125" si="34">IF(ISNUMBER(A124),IF(S124="TO",R124,Q124),"")</f>
        <v/>
      </c>
      <c r="U124" s="46" t="str">
        <f>IF(Fours!A14&gt;0,Fours!B21,"")</f>
        <v/>
      </c>
    </row>
    <row r="125" spans="1:21" x14ac:dyDescent="0.55000000000000004">
      <c r="A125" s="70" t="str">
        <f>IF(Fours!E14&gt;0,Fours!E14,"")</f>
        <v/>
      </c>
      <c r="B125" s="46" t="str" cm="1">
        <f t="array" ref="B125:H125">TRANSPOSE(Fours!F14:F20)</f>
        <v/>
      </c>
      <c r="C125" s="46" t="str">
        <v/>
      </c>
      <c r="D125">
        <v>0</v>
      </c>
      <c r="E125">
        <v>0</v>
      </c>
      <c r="F125">
        <v>0</v>
      </c>
      <c r="G125">
        <v>0</v>
      </c>
      <c r="H125">
        <v>0</v>
      </c>
      <c r="M125" s="73">
        <f>Fours!F21</f>
        <v>0</v>
      </c>
      <c r="N125" s="73" t="str">
        <f>IF(ISTEXT(G125),CONCATENATE("(",RIGHT(G125,LEN(TRIM(G125))-FIND(" ",TRIM(G125))),")"),"")</f>
        <v/>
      </c>
      <c r="O125" s="73" t="str">
        <f>IF(ISTEXT(C125),CONCATENATE(D125,", ",E125,", ",F125,", ",G125,", (Cox= ",H125,")"),"")</f>
        <v>0, 0, 0, 0, (Cox= 0)</v>
      </c>
      <c r="P125" s="70">
        <v>4</v>
      </c>
      <c r="Q125" s="74">
        <f t="shared" si="32"/>
        <v>20</v>
      </c>
      <c r="R125" s="74">
        <v>24</v>
      </c>
      <c r="S125" s="81" t="str">
        <f t="shared" si="33"/>
        <v/>
      </c>
      <c r="T125" s="74" t="str">
        <f t="shared" si="34"/>
        <v/>
      </c>
      <c r="U125" s="46" t="str">
        <f>IF(Fours!E14&gt;0,Fours!F21,"")</f>
        <v/>
      </c>
    </row>
    <row r="126" spans="1:21" customFormat="1" hidden="1" x14ac:dyDescent="0.55000000000000004">
      <c r="A126" s="1"/>
      <c r="M126" s="37"/>
      <c r="N126" s="37"/>
      <c r="Q126" s="61"/>
      <c r="R126" s="61"/>
      <c r="S126" s="61"/>
      <c r="T126" s="61"/>
    </row>
    <row r="127" spans="1:21" customFormat="1" hidden="1" x14ac:dyDescent="0.55000000000000004">
      <c r="A127" s="1"/>
      <c r="M127" s="37"/>
      <c r="N127" s="37"/>
      <c r="Q127" s="61"/>
      <c r="R127" s="61"/>
      <c r="S127" s="61"/>
      <c r="T127" s="61"/>
    </row>
    <row r="128" spans="1:21" customFormat="1" hidden="1" x14ac:dyDescent="0.55000000000000004">
      <c r="A128" s="1"/>
      <c r="M128" s="37"/>
      <c r="N128" s="37"/>
      <c r="Q128" s="61"/>
      <c r="R128" s="61"/>
      <c r="S128" s="61"/>
      <c r="T128" s="61"/>
    </row>
    <row r="129" spans="1:21" customFormat="1" hidden="1" x14ac:dyDescent="0.55000000000000004">
      <c r="A129" s="1"/>
      <c r="M129" s="37"/>
      <c r="N129" s="37"/>
      <c r="Q129" s="61"/>
      <c r="R129" s="61"/>
      <c r="S129" s="61"/>
      <c r="T129" s="61"/>
    </row>
    <row r="130" spans="1:21" customFormat="1" hidden="1" x14ac:dyDescent="0.55000000000000004">
      <c r="A130" s="1"/>
      <c r="M130" s="37"/>
      <c r="N130" s="37"/>
      <c r="Q130" s="61"/>
      <c r="R130" s="61"/>
      <c r="S130" s="61"/>
      <c r="T130" s="61"/>
    </row>
    <row r="131" spans="1:21" customFormat="1" hidden="1" x14ac:dyDescent="0.55000000000000004">
      <c r="A131" s="1"/>
      <c r="M131" s="37"/>
      <c r="N131" s="37"/>
      <c r="Q131" s="61"/>
      <c r="R131" s="61"/>
      <c r="S131" s="61"/>
      <c r="T131" s="61"/>
    </row>
    <row r="132" spans="1:21" customFormat="1" hidden="1" x14ac:dyDescent="0.55000000000000004">
      <c r="A132" s="1"/>
      <c r="M132" s="37"/>
      <c r="N132" s="37"/>
      <c r="Q132" s="61"/>
      <c r="R132" s="61"/>
      <c r="S132" s="61"/>
      <c r="T132" s="61"/>
    </row>
    <row r="133" spans="1:21" customFormat="1" hidden="1" x14ac:dyDescent="0.55000000000000004">
      <c r="A133" s="1"/>
      <c r="M133" s="37"/>
      <c r="N133" s="37"/>
      <c r="Q133" s="61"/>
      <c r="R133" s="61"/>
      <c r="S133" s="61"/>
      <c r="T133" s="61"/>
    </row>
    <row r="134" spans="1:21" x14ac:dyDescent="0.55000000000000004">
      <c r="A134" s="70" t="str">
        <f>IF(Fours!A24&gt;0,Fours!A24,"")</f>
        <v/>
      </c>
      <c r="B134" s="46" t="str" cm="1">
        <f t="array" ref="B134:H134">TRANSPOSE(Fours!B24:B30)</f>
        <v/>
      </c>
      <c r="C134" s="46" t="str">
        <v/>
      </c>
      <c r="D134">
        <v>0</v>
      </c>
      <c r="E134">
        <v>0</v>
      </c>
      <c r="F134">
        <v>0</v>
      </c>
      <c r="G134">
        <v>0</v>
      </c>
      <c r="H134">
        <v>0</v>
      </c>
      <c r="M134" s="73">
        <f>Fours!B31</f>
        <v>0</v>
      </c>
      <c r="N134" s="73" t="str">
        <f>IF(ISTEXT(G134),CONCATENATE("(",RIGHT(G134,LEN(TRIM(G134))-FIND(" ",TRIM(G134))),")"),"")</f>
        <v/>
      </c>
      <c r="O134" s="73" t="str">
        <f>IF(ISTEXT(C134),CONCATENATE(D134,", ",E134,", ",F134,", ",G134,", (Cox= ",H134,")"),"")</f>
        <v>0, 0, 0, 0, (Cox= 0)</v>
      </c>
      <c r="P134" s="70">
        <v>4</v>
      </c>
      <c r="Q134" s="74">
        <f t="shared" ref="Q134:Q135" si="35">P134*Q$2</f>
        <v>20</v>
      </c>
      <c r="R134" s="74">
        <v>24</v>
      </c>
      <c r="S134" s="81" t="str">
        <f t="shared" ref="S134:S135" si="36">IF(A134=$V$2,"TO",IF(A134=$W$2,"TO",""))</f>
        <v/>
      </c>
      <c r="T134" s="74" t="str">
        <f t="shared" ref="T134:T135" si="37">IF(ISNUMBER(A134),IF(S134="TO",R134,Q134),"")</f>
        <v/>
      </c>
      <c r="U134" s="46" t="str">
        <f>IF(Fours!A24&gt;0,Fours!B31,"")</f>
        <v/>
      </c>
    </row>
    <row r="135" spans="1:21" x14ac:dyDescent="0.55000000000000004">
      <c r="A135" s="70" t="str">
        <f>IF(Fours!E24&gt;0,Fours!E24,"")</f>
        <v/>
      </c>
      <c r="B135" s="46" t="str" cm="1">
        <f t="array" ref="B135:H135">TRANSPOSE(Fours!F24:F30)</f>
        <v/>
      </c>
      <c r="C135" s="46" t="str">
        <v/>
      </c>
      <c r="D135">
        <v>0</v>
      </c>
      <c r="E135">
        <v>0</v>
      </c>
      <c r="F135">
        <v>0</v>
      </c>
      <c r="G135">
        <v>0</v>
      </c>
      <c r="H135">
        <v>0</v>
      </c>
      <c r="M135" s="73">
        <f>Fours!F31</f>
        <v>0</v>
      </c>
      <c r="N135" s="73" t="str">
        <f>IF(ISTEXT(G135),CONCATENATE("(",RIGHT(G135,LEN(TRIM(G135))-FIND(" ",TRIM(G135))),")"),"")</f>
        <v/>
      </c>
      <c r="O135" s="73" t="str">
        <f>IF(ISTEXT(C135),CONCATENATE(D135,", ",E135,", ",F135,", ",G135,", (Cox= ",H135,")"),"")</f>
        <v>0, 0, 0, 0, (Cox= 0)</v>
      </c>
      <c r="P135" s="70">
        <v>4</v>
      </c>
      <c r="Q135" s="74">
        <f t="shared" si="35"/>
        <v>20</v>
      </c>
      <c r="R135" s="74">
        <v>24</v>
      </c>
      <c r="S135" s="81" t="str">
        <f t="shared" si="36"/>
        <v/>
      </c>
      <c r="T135" s="74" t="str">
        <f t="shared" si="37"/>
        <v/>
      </c>
      <c r="U135" s="46" t="str">
        <f>IF(Fours!E24&gt;0,Fours!F31,"")</f>
        <v/>
      </c>
    </row>
    <row r="136" spans="1:21" customFormat="1" hidden="1" x14ac:dyDescent="0.55000000000000004">
      <c r="A136" s="1"/>
      <c r="M136" s="37"/>
      <c r="N136" s="37"/>
      <c r="Q136" s="61"/>
      <c r="R136" s="61"/>
      <c r="S136" s="61"/>
      <c r="T136" s="61"/>
    </row>
    <row r="137" spans="1:21" customFormat="1" hidden="1" x14ac:dyDescent="0.55000000000000004">
      <c r="A137" s="1"/>
      <c r="M137" s="37"/>
      <c r="N137" s="37"/>
      <c r="Q137" s="61"/>
      <c r="R137" s="61"/>
      <c r="S137" s="61"/>
      <c r="T137" s="61"/>
    </row>
    <row r="138" spans="1:21" customFormat="1" hidden="1" x14ac:dyDescent="0.55000000000000004">
      <c r="A138" s="1"/>
      <c r="M138" s="37"/>
      <c r="N138" s="37"/>
      <c r="Q138" s="61"/>
      <c r="R138" s="61"/>
      <c r="S138" s="61"/>
      <c r="T138" s="61"/>
    </row>
    <row r="139" spans="1:21" customFormat="1" hidden="1" x14ac:dyDescent="0.55000000000000004">
      <c r="A139" s="1"/>
      <c r="M139" s="37"/>
      <c r="N139" s="37"/>
      <c r="Q139" s="61"/>
      <c r="R139" s="61"/>
      <c r="S139" s="61"/>
      <c r="T139" s="61"/>
    </row>
    <row r="140" spans="1:21" customFormat="1" hidden="1" x14ac:dyDescent="0.55000000000000004">
      <c r="A140" s="1"/>
      <c r="M140" s="37"/>
      <c r="N140" s="37"/>
      <c r="Q140" s="61"/>
      <c r="R140" s="61"/>
      <c r="S140" s="61"/>
      <c r="T140" s="61"/>
    </row>
    <row r="141" spans="1:21" customFormat="1" hidden="1" x14ac:dyDescent="0.55000000000000004">
      <c r="A141" s="1"/>
      <c r="M141" s="37"/>
      <c r="N141" s="37"/>
      <c r="Q141" s="61"/>
      <c r="R141" s="61"/>
      <c r="S141" s="61"/>
      <c r="T141" s="61"/>
    </row>
    <row r="142" spans="1:21" customFormat="1" hidden="1" x14ac:dyDescent="0.55000000000000004">
      <c r="A142" s="1"/>
      <c r="M142" s="37"/>
      <c r="N142" s="37"/>
      <c r="Q142" s="61"/>
      <c r="R142" s="61"/>
      <c r="S142" s="61"/>
      <c r="T142" s="61"/>
    </row>
    <row r="143" spans="1:21" customFormat="1" hidden="1" x14ac:dyDescent="0.55000000000000004">
      <c r="A143" s="1"/>
      <c r="M143" s="37"/>
      <c r="N143" s="37"/>
      <c r="Q143" s="61"/>
      <c r="R143" s="61"/>
      <c r="S143" s="61"/>
      <c r="T143" s="61"/>
    </row>
    <row r="144" spans="1:21" x14ac:dyDescent="0.55000000000000004">
      <c r="A144" s="70" t="str">
        <f>IF(Fours!A34&gt;0,Fours!A34,"")</f>
        <v/>
      </c>
      <c r="B144" s="46" t="str" cm="1">
        <f t="array" ref="B144:H144">TRANSPOSE(Fours!B34:B40)</f>
        <v/>
      </c>
      <c r="C144" s="46" t="str">
        <v/>
      </c>
      <c r="D144">
        <v>0</v>
      </c>
      <c r="E144">
        <v>0</v>
      </c>
      <c r="F144">
        <v>0</v>
      </c>
      <c r="G144">
        <v>0</v>
      </c>
      <c r="H144">
        <v>0</v>
      </c>
      <c r="M144" s="73">
        <f>Fours!B41</f>
        <v>0</v>
      </c>
      <c r="N144" s="73" t="str">
        <f>IF(ISTEXT(G144),CONCATENATE("(",RIGHT(G144,LEN(TRIM(G144))-FIND(" ",TRIM(G144))),")"),"")</f>
        <v/>
      </c>
      <c r="O144" s="73" t="str">
        <f>IF(ISTEXT(C144),CONCATENATE(D144,", ",E144,", ",F144,", ",G144,", (Cox= ",H144,")"),"")</f>
        <v>0, 0, 0, 0, (Cox= 0)</v>
      </c>
      <c r="P144" s="70">
        <v>4</v>
      </c>
      <c r="Q144" s="74">
        <f t="shared" ref="Q144:Q145" si="38">P144*Q$2</f>
        <v>20</v>
      </c>
      <c r="R144" s="74">
        <v>24</v>
      </c>
      <c r="S144" s="81" t="str">
        <f t="shared" ref="S144:S145" si="39">IF(A144=$V$2,"TO",IF(A144=$W$2,"TO",""))</f>
        <v/>
      </c>
      <c r="T144" s="74" t="str">
        <f t="shared" ref="T144:T145" si="40">IF(ISNUMBER(A144),IF(S144="TO",R144,Q144),"")</f>
        <v/>
      </c>
      <c r="U144" s="46" t="str">
        <f>IF(Fours!A34&gt;0,Fours!B41,"")</f>
        <v/>
      </c>
    </row>
    <row r="145" spans="1:21" x14ac:dyDescent="0.55000000000000004">
      <c r="A145" s="70" t="str">
        <f>IF(Fours!E34&gt;0,Fours!E34,"")</f>
        <v/>
      </c>
      <c r="B145" s="46" t="str" cm="1">
        <f t="array" ref="B145:H145">TRANSPOSE(Fours!F34:F40)</f>
        <v/>
      </c>
      <c r="C145" s="46" t="str">
        <v/>
      </c>
      <c r="D145">
        <v>0</v>
      </c>
      <c r="E145">
        <v>0</v>
      </c>
      <c r="F145">
        <v>0</v>
      </c>
      <c r="G145">
        <v>0</v>
      </c>
      <c r="H145">
        <v>0</v>
      </c>
      <c r="M145" s="73">
        <f>Fours!F41</f>
        <v>0</v>
      </c>
      <c r="N145" s="73" t="str">
        <f>IF(ISTEXT(G145),CONCATENATE("(",RIGHT(G145,LEN(TRIM(G145))-FIND(" ",TRIM(G145))),")"),"")</f>
        <v/>
      </c>
      <c r="O145" s="73" t="str">
        <f>IF(ISTEXT(C145),CONCATENATE(D145,", ",E145,", ",F145,", ",G145,", (Cox= ",H145,")"),"")</f>
        <v>0, 0, 0, 0, (Cox= 0)</v>
      </c>
      <c r="P145" s="70">
        <v>4</v>
      </c>
      <c r="Q145" s="74">
        <f t="shared" si="38"/>
        <v>20</v>
      </c>
      <c r="R145" s="74">
        <v>24</v>
      </c>
      <c r="S145" s="81" t="str">
        <f t="shared" si="39"/>
        <v/>
      </c>
      <c r="T145" s="74" t="str">
        <f t="shared" si="40"/>
        <v/>
      </c>
      <c r="U145" s="46" t="str">
        <f>IF(Fours!E34&gt;0,Fours!F41,"")</f>
        <v/>
      </c>
    </row>
    <row r="146" spans="1:21" customFormat="1" hidden="1" x14ac:dyDescent="0.55000000000000004">
      <c r="A146" s="1"/>
      <c r="M146" s="37"/>
      <c r="N146" s="37"/>
      <c r="Q146" s="61"/>
      <c r="R146" s="61"/>
      <c r="S146" s="61"/>
      <c r="T146" s="61"/>
    </row>
    <row r="147" spans="1:21" customFormat="1" hidden="1" x14ac:dyDescent="0.55000000000000004">
      <c r="A147" s="1"/>
      <c r="M147" s="37"/>
      <c r="N147" s="37"/>
      <c r="Q147" s="61"/>
      <c r="R147" s="61"/>
      <c r="S147" s="61"/>
      <c r="T147" s="61"/>
    </row>
    <row r="148" spans="1:21" customFormat="1" hidden="1" x14ac:dyDescent="0.55000000000000004">
      <c r="A148" s="1"/>
      <c r="M148" s="37"/>
      <c r="N148" s="37"/>
      <c r="Q148" s="61"/>
      <c r="R148" s="61"/>
      <c r="S148" s="61"/>
      <c r="T148" s="61"/>
    </row>
    <row r="149" spans="1:21" customFormat="1" hidden="1" x14ac:dyDescent="0.55000000000000004">
      <c r="A149" s="1"/>
      <c r="M149" s="37"/>
      <c r="N149" s="37"/>
      <c r="Q149" s="61"/>
      <c r="R149" s="61"/>
      <c r="S149" s="61"/>
      <c r="T149" s="61"/>
    </row>
    <row r="150" spans="1:21" customFormat="1" hidden="1" x14ac:dyDescent="0.55000000000000004">
      <c r="A150" s="1"/>
      <c r="M150" s="37"/>
      <c r="N150" s="37"/>
      <c r="Q150" s="61"/>
      <c r="R150" s="61"/>
      <c r="S150" s="61"/>
      <c r="T150" s="61"/>
    </row>
    <row r="151" spans="1:21" customFormat="1" hidden="1" x14ac:dyDescent="0.55000000000000004">
      <c r="A151" s="1"/>
      <c r="M151" s="37"/>
      <c r="N151" s="37"/>
      <c r="Q151" s="61"/>
      <c r="R151" s="61"/>
      <c r="S151" s="61"/>
      <c r="T151" s="61"/>
    </row>
    <row r="152" spans="1:21" customFormat="1" hidden="1" x14ac:dyDescent="0.55000000000000004">
      <c r="A152" s="1"/>
      <c r="M152" s="37"/>
      <c r="N152" s="37"/>
      <c r="Q152" s="61"/>
      <c r="R152" s="61"/>
      <c r="S152" s="61"/>
      <c r="T152" s="61"/>
    </row>
    <row r="153" spans="1:21" customFormat="1" hidden="1" x14ac:dyDescent="0.55000000000000004">
      <c r="A153" s="1"/>
      <c r="M153" s="37"/>
      <c r="N153" s="37"/>
      <c r="Q153" s="61"/>
      <c r="R153" s="61"/>
      <c r="S153" s="61"/>
      <c r="T153" s="61"/>
    </row>
    <row r="154" spans="1:21" x14ac:dyDescent="0.55000000000000004">
      <c r="A154" s="70" t="str">
        <f>IF(Fours!A44&gt;0,Fours!A44,"")</f>
        <v/>
      </c>
      <c r="B154" s="46" t="str" cm="1">
        <f t="array" ref="B154:H154">TRANSPOSE(Fours!B44:B50)</f>
        <v/>
      </c>
      <c r="C154" s="46" t="str">
        <v/>
      </c>
      <c r="D154">
        <v>0</v>
      </c>
      <c r="E154">
        <v>0</v>
      </c>
      <c r="F154">
        <v>0</v>
      </c>
      <c r="G154">
        <v>0</v>
      </c>
      <c r="H154">
        <v>0</v>
      </c>
      <c r="M154" s="73">
        <f>Fours!B51</f>
        <v>0</v>
      </c>
      <c r="N154" s="73" t="str">
        <f>IF(ISTEXT(G154),CONCATENATE("(",RIGHT(G154,LEN(TRIM(G154))-FIND(" ",TRIM(G154))),")"),"")</f>
        <v/>
      </c>
      <c r="O154" s="73" t="str">
        <f>IF(ISTEXT(C154),CONCATENATE(D154,", ",E154,", ",F154,", ",G154,", (Cox= ",H154,")"),"")</f>
        <v>0, 0, 0, 0, (Cox= 0)</v>
      </c>
      <c r="P154" s="70">
        <v>4</v>
      </c>
      <c r="Q154" s="74">
        <f t="shared" ref="Q154:Q155" si="41">P154*Q$2</f>
        <v>20</v>
      </c>
      <c r="R154" s="74">
        <v>24</v>
      </c>
      <c r="S154" s="81" t="str">
        <f t="shared" ref="S154:S155" si="42">IF(A154=$V$2,"TO",IF(A154=$W$2,"TO",""))</f>
        <v/>
      </c>
      <c r="T154" s="74" t="str">
        <f t="shared" ref="T154:T155" si="43">IF(ISNUMBER(A154),IF(S154="TO",R154,Q154),"")</f>
        <v/>
      </c>
      <c r="U154" s="46" t="str">
        <f>IF(Fours!A44&gt;0,Fours!B51,"")</f>
        <v/>
      </c>
    </row>
    <row r="155" spans="1:21" x14ac:dyDescent="0.55000000000000004">
      <c r="A155" s="70" t="str">
        <f>IF(Fours!E44&gt;0,Fours!E44,"")</f>
        <v/>
      </c>
      <c r="B155" s="46" t="str" cm="1">
        <f t="array" ref="B155:H155">TRANSPOSE(Fours!F44:F50)</f>
        <v/>
      </c>
      <c r="C155" s="46" t="str">
        <v/>
      </c>
      <c r="D155">
        <v>0</v>
      </c>
      <c r="E155">
        <v>0</v>
      </c>
      <c r="F155">
        <v>0</v>
      </c>
      <c r="G155">
        <v>0</v>
      </c>
      <c r="H155">
        <v>0</v>
      </c>
      <c r="M155" s="73">
        <f>Fours!F51</f>
        <v>0</v>
      </c>
      <c r="N155" s="73" t="str">
        <f>IF(ISTEXT(G155),CONCATENATE("(",RIGHT(G155,LEN(TRIM(G155))-FIND(" ",TRIM(G155))),")"),"")</f>
        <v/>
      </c>
      <c r="O155" s="73" t="str">
        <f>IF(ISTEXT(C155),CONCATENATE(D155,", ",E155,", ",F155,", ",G155,", (Cox= ",H155,")"),"")</f>
        <v>0, 0, 0, 0, (Cox= 0)</v>
      </c>
      <c r="P155" s="70">
        <v>4</v>
      </c>
      <c r="Q155" s="74">
        <f t="shared" si="41"/>
        <v>20</v>
      </c>
      <c r="R155" s="74">
        <v>24</v>
      </c>
      <c r="S155" s="81" t="str">
        <f t="shared" si="42"/>
        <v/>
      </c>
      <c r="T155" s="74" t="str">
        <f t="shared" si="43"/>
        <v/>
      </c>
      <c r="U155" s="46" t="str">
        <f>IF(Fours!E44&gt;0,Fours!F51,"")</f>
        <v/>
      </c>
    </row>
    <row r="156" spans="1:21" customFormat="1" hidden="1" x14ac:dyDescent="0.55000000000000004">
      <c r="A156" s="1"/>
      <c r="M156" s="37"/>
      <c r="N156" s="37"/>
      <c r="Q156" s="61"/>
      <c r="R156" s="74"/>
      <c r="S156" s="61"/>
      <c r="T156" s="61"/>
    </row>
    <row r="157" spans="1:21" customFormat="1" hidden="1" x14ac:dyDescent="0.55000000000000004">
      <c r="A157" s="1"/>
      <c r="M157" s="37"/>
      <c r="N157" s="37"/>
      <c r="Q157" s="61"/>
      <c r="R157" s="61"/>
      <c r="S157" s="61"/>
      <c r="T157" s="61"/>
    </row>
    <row r="158" spans="1:21" customFormat="1" hidden="1" x14ac:dyDescent="0.55000000000000004">
      <c r="A158" s="1"/>
      <c r="M158" s="37"/>
      <c r="N158" s="37"/>
      <c r="Q158" s="61"/>
      <c r="R158" s="61"/>
      <c r="S158" s="61"/>
      <c r="T158" s="61"/>
    </row>
    <row r="159" spans="1:21" customFormat="1" hidden="1" x14ac:dyDescent="0.55000000000000004">
      <c r="A159" s="1"/>
      <c r="M159" s="37"/>
      <c r="N159" s="37"/>
      <c r="Q159" s="61"/>
      <c r="R159" s="61"/>
      <c r="S159" s="61"/>
      <c r="T159" s="61"/>
    </row>
    <row r="160" spans="1:21" customFormat="1" hidden="1" x14ac:dyDescent="0.55000000000000004">
      <c r="A160" s="1"/>
      <c r="M160" s="37"/>
      <c r="N160" s="37"/>
      <c r="Q160" s="61"/>
      <c r="R160" s="61"/>
      <c r="S160" s="61"/>
      <c r="T160" s="61"/>
    </row>
    <row r="161" spans="1:21" customFormat="1" hidden="1" x14ac:dyDescent="0.55000000000000004">
      <c r="A161" s="1"/>
      <c r="M161" s="37"/>
      <c r="N161" s="37"/>
      <c r="Q161" s="61"/>
      <c r="R161" s="61"/>
      <c r="S161" s="61"/>
      <c r="T161" s="61"/>
    </row>
    <row r="162" spans="1:21" customFormat="1" hidden="1" x14ac:dyDescent="0.55000000000000004">
      <c r="A162" s="1"/>
      <c r="M162" s="37"/>
      <c r="N162" s="37"/>
      <c r="Q162" s="61"/>
      <c r="R162" s="61"/>
      <c r="S162" s="61"/>
      <c r="T162" s="61"/>
    </row>
    <row r="163" spans="1:21" customFormat="1" hidden="1" x14ac:dyDescent="0.55000000000000004">
      <c r="A163" s="1"/>
      <c r="M163" s="37"/>
      <c r="N163" s="37"/>
      <c r="Q163" s="61"/>
      <c r="R163" s="61"/>
      <c r="S163" s="61"/>
      <c r="T163" s="61"/>
    </row>
    <row r="164" spans="1:21" x14ac:dyDescent="0.55000000000000004">
      <c r="A164" s="70" t="str">
        <f>IF(Fours!A54&gt;0,Fours!A54,"")</f>
        <v/>
      </c>
      <c r="B164" s="46" t="str" cm="1">
        <f t="array" ref="B164:H164">TRANSPOSE(Fours!B54:B60)</f>
        <v/>
      </c>
      <c r="C164" s="46" t="str">
        <v/>
      </c>
      <c r="D164">
        <v>0</v>
      </c>
      <c r="E164">
        <v>0</v>
      </c>
      <c r="F164">
        <v>0</v>
      </c>
      <c r="G164">
        <v>0</v>
      </c>
      <c r="H164">
        <v>0</v>
      </c>
      <c r="M164" s="73">
        <f>Fours!B61</f>
        <v>0</v>
      </c>
      <c r="N164" s="73" t="str">
        <f>IF(ISTEXT(G164),CONCATENATE("(",RIGHT(G164,LEN(TRIM(G164))-FIND(" ",TRIM(G164))),")"),"")</f>
        <v/>
      </c>
      <c r="O164" s="73" t="str">
        <f>IF(ISTEXT(C164),CONCATENATE(D164,", ",E164,", ",F164,", ",G164,", (Cox= ",H164,")"),"")</f>
        <v>0, 0, 0, 0, (Cox= 0)</v>
      </c>
      <c r="P164" s="70">
        <v>4</v>
      </c>
      <c r="Q164" s="74">
        <f t="shared" ref="Q164:Q165" si="44">P164*Q$2</f>
        <v>20</v>
      </c>
      <c r="R164" s="74">
        <v>24</v>
      </c>
      <c r="S164" s="81" t="str">
        <f t="shared" ref="S164:S165" si="45">IF(A164=$V$2,"TO",IF(A164=$W$2,"TO",""))</f>
        <v/>
      </c>
      <c r="T164" s="74" t="str">
        <f t="shared" ref="T164:T165" si="46">IF(ISNUMBER(A164),IF(S164="TO",R164,Q164),"")</f>
        <v/>
      </c>
      <c r="U164" s="46" t="str">
        <f>IF(Fours!A54&gt;0,Fours!B61,"")</f>
        <v/>
      </c>
    </row>
    <row r="165" spans="1:21" x14ac:dyDescent="0.55000000000000004">
      <c r="A165" s="70" t="str">
        <f>IF(Fours!E54&gt;0,Fours!E54,"")</f>
        <v/>
      </c>
      <c r="B165" s="46" t="str" cm="1">
        <f t="array" ref="B165:H165">TRANSPOSE(Fours!F54:F60)</f>
        <v/>
      </c>
      <c r="C165" s="46" t="str">
        <v/>
      </c>
      <c r="D165">
        <v>0</v>
      </c>
      <c r="E165">
        <v>0</v>
      </c>
      <c r="F165">
        <v>0</v>
      </c>
      <c r="G165">
        <v>0</v>
      </c>
      <c r="H165">
        <v>0</v>
      </c>
      <c r="M165" s="73">
        <f>Fours!F61</f>
        <v>0</v>
      </c>
      <c r="N165" s="73" t="str">
        <f>IF(ISTEXT(G165),CONCATENATE("(",RIGHT(G165,LEN(TRIM(G165))-FIND(" ",TRIM(G165))),")"),"")</f>
        <v/>
      </c>
      <c r="O165" s="73" t="str">
        <f>IF(ISTEXT(C165),CONCATENATE(D165,", ",E165,", ",F165,", ",G165,", (Cox= ",H165,")"),"")</f>
        <v>0, 0, 0, 0, (Cox= 0)</v>
      </c>
      <c r="P165" s="70">
        <v>4</v>
      </c>
      <c r="Q165" s="74">
        <f t="shared" si="44"/>
        <v>20</v>
      </c>
      <c r="R165" s="74">
        <v>24</v>
      </c>
      <c r="S165" s="81" t="str">
        <f t="shared" si="45"/>
        <v/>
      </c>
      <c r="T165" s="74" t="str">
        <f t="shared" si="46"/>
        <v/>
      </c>
      <c r="U165" s="46" t="str">
        <f>IF(Fours!E54&gt;0,Fours!F61,"")</f>
        <v/>
      </c>
    </row>
    <row r="166" spans="1:21" customFormat="1" hidden="1" x14ac:dyDescent="0.55000000000000004">
      <c r="A166" s="1"/>
      <c r="M166" s="37"/>
      <c r="N166" s="37"/>
      <c r="Q166" s="61"/>
      <c r="R166" s="61"/>
      <c r="S166" s="61"/>
      <c r="T166" s="61"/>
    </row>
    <row r="167" spans="1:21" customFormat="1" hidden="1" x14ac:dyDescent="0.55000000000000004">
      <c r="A167" s="1"/>
      <c r="M167" s="37"/>
      <c r="N167" s="37"/>
      <c r="Q167" s="61"/>
      <c r="R167" s="61"/>
      <c r="S167" s="61"/>
      <c r="T167" s="61"/>
    </row>
    <row r="168" spans="1:21" customFormat="1" hidden="1" x14ac:dyDescent="0.55000000000000004">
      <c r="A168" s="1"/>
      <c r="M168" s="37"/>
      <c r="N168" s="37"/>
      <c r="Q168" s="61"/>
      <c r="R168" s="61"/>
      <c r="S168" s="61"/>
      <c r="T168" s="61"/>
    </row>
    <row r="169" spans="1:21" customFormat="1" hidden="1" x14ac:dyDescent="0.55000000000000004">
      <c r="A169" s="1"/>
      <c r="M169" s="37"/>
      <c r="N169" s="37"/>
      <c r="Q169" s="61"/>
      <c r="R169" s="61"/>
      <c r="S169" s="61"/>
      <c r="T169" s="61"/>
    </row>
    <row r="170" spans="1:21" customFormat="1" hidden="1" x14ac:dyDescent="0.55000000000000004">
      <c r="A170" s="1"/>
      <c r="M170" s="37"/>
      <c r="N170" s="37"/>
      <c r="Q170" s="61"/>
      <c r="R170" s="61"/>
      <c r="S170" s="61"/>
      <c r="T170" s="61"/>
    </row>
    <row r="171" spans="1:21" customFormat="1" hidden="1" x14ac:dyDescent="0.55000000000000004">
      <c r="A171" s="1"/>
      <c r="M171" s="37"/>
      <c r="N171" s="37"/>
      <c r="Q171" s="61"/>
      <c r="R171" s="61"/>
      <c r="S171" s="61"/>
      <c r="T171" s="61"/>
    </row>
    <row r="172" spans="1:21" customFormat="1" hidden="1" x14ac:dyDescent="0.55000000000000004">
      <c r="A172" s="1"/>
      <c r="M172" s="37"/>
      <c r="N172" s="37"/>
      <c r="Q172" s="61"/>
      <c r="R172" s="61"/>
      <c r="S172" s="61"/>
      <c r="T172" s="61"/>
    </row>
    <row r="173" spans="1:21" customFormat="1" hidden="1" x14ac:dyDescent="0.55000000000000004">
      <c r="A173" s="1"/>
      <c r="M173" s="37"/>
      <c r="N173" s="37"/>
      <c r="Q173" s="61"/>
      <c r="R173" s="61"/>
      <c r="S173" s="61"/>
      <c r="T173" s="61"/>
    </row>
    <row r="174" spans="1:21" x14ac:dyDescent="0.55000000000000004">
      <c r="A174" s="70" t="str">
        <f>IF(Fours!A64&gt;0,Fours!A64,"")</f>
        <v/>
      </c>
      <c r="B174" s="46" t="str" cm="1">
        <f t="array" ref="B174:H174">TRANSPOSE(Fours!B64:B70)</f>
        <v/>
      </c>
      <c r="C174" s="46" t="str">
        <v/>
      </c>
      <c r="D174">
        <v>0</v>
      </c>
      <c r="E174">
        <v>0</v>
      </c>
      <c r="F174">
        <v>0</v>
      </c>
      <c r="G174">
        <v>0</v>
      </c>
      <c r="H174">
        <v>0</v>
      </c>
      <c r="M174" s="73">
        <f>Fours!B71</f>
        <v>0</v>
      </c>
      <c r="N174" s="73" t="str">
        <f>IF(ISTEXT(G174),CONCATENATE("(",RIGHT(G174,LEN(TRIM(G174))-FIND(" ",TRIM(G174))),")"),"")</f>
        <v/>
      </c>
      <c r="O174" s="73" t="str">
        <f>IF(ISTEXT(C174),CONCATENATE(D174,", ",E174,", ",F174,", ",G174,", (Cox= ",H174,")"),"")</f>
        <v>0, 0, 0, 0, (Cox= 0)</v>
      </c>
      <c r="P174" s="70">
        <v>4</v>
      </c>
      <c r="Q174" s="74">
        <f t="shared" ref="Q174:Q175" si="47">P174*Q$2</f>
        <v>20</v>
      </c>
      <c r="R174" s="74">
        <v>24</v>
      </c>
      <c r="S174" s="81" t="str">
        <f t="shared" ref="S174:S175" si="48">IF(A174=$V$2,"TO",IF(A174=$W$2,"TO",""))</f>
        <v/>
      </c>
      <c r="T174" s="74" t="str">
        <f t="shared" ref="T174:T175" si="49">IF(ISNUMBER(A174),IF(S174="TO",R174,Q174),"")</f>
        <v/>
      </c>
      <c r="U174" s="46" t="str">
        <f>IF(Fours!A64&gt;0,Fours!B71,"")</f>
        <v/>
      </c>
    </row>
    <row r="175" spans="1:21" x14ac:dyDescent="0.55000000000000004">
      <c r="A175" s="70" t="str">
        <f>IF(Fours!E64&gt;0,Fours!E64,"")</f>
        <v/>
      </c>
      <c r="B175" s="46" t="str" cm="1">
        <f t="array" ref="B175:H175">TRANSPOSE(Fours!F64:F70)</f>
        <v/>
      </c>
      <c r="C175" s="46" t="str">
        <v/>
      </c>
      <c r="D175">
        <v>0</v>
      </c>
      <c r="E175">
        <v>0</v>
      </c>
      <c r="F175">
        <v>0</v>
      </c>
      <c r="G175">
        <v>0</v>
      </c>
      <c r="H175">
        <v>0</v>
      </c>
      <c r="M175" s="73">
        <f>Fours!F71</f>
        <v>0</v>
      </c>
      <c r="N175" s="73" t="str">
        <f>IF(ISTEXT(G175),CONCATENATE("(",RIGHT(G175,LEN(TRIM(G175))-FIND(" ",TRIM(G175))),")"),"")</f>
        <v/>
      </c>
      <c r="O175" s="73" t="str">
        <f>IF(ISTEXT(C175),CONCATENATE(D175,", ",E175,", ",F175,", ",G175,", (Cox= ",H175,")"),"")</f>
        <v>0, 0, 0, 0, (Cox= 0)</v>
      </c>
      <c r="P175" s="70">
        <v>4</v>
      </c>
      <c r="Q175" s="74">
        <f t="shared" si="47"/>
        <v>20</v>
      </c>
      <c r="R175" s="74">
        <v>24</v>
      </c>
      <c r="S175" s="81" t="str">
        <f t="shared" si="48"/>
        <v/>
      </c>
      <c r="T175" s="74" t="str">
        <f t="shared" si="49"/>
        <v/>
      </c>
      <c r="U175" s="46" t="str">
        <f>IF(Fours!E64&gt;0,Fours!F71,"")</f>
        <v/>
      </c>
    </row>
    <row r="176" spans="1:21" customFormat="1" hidden="1" x14ac:dyDescent="0.55000000000000004">
      <c r="A176" s="1"/>
      <c r="M176" s="37"/>
      <c r="N176" s="37"/>
      <c r="Q176" s="61"/>
      <c r="R176" s="61"/>
      <c r="S176" s="61"/>
      <c r="T176" s="61"/>
    </row>
    <row r="177" spans="1:21" customFormat="1" hidden="1" x14ac:dyDescent="0.55000000000000004">
      <c r="A177" s="1"/>
      <c r="M177" s="37"/>
      <c r="N177" s="37"/>
      <c r="Q177" s="61"/>
      <c r="R177" s="61"/>
      <c r="S177" s="61"/>
      <c r="T177" s="61"/>
    </row>
    <row r="178" spans="1:21" customFormat="1" hidden="1" x14ac:dyDescent="0.55000000000000004">
      <c r="A178" s="1"/>
      <c r="M178" s="37"/>
      <c r="N178" s="37"/>
      <c r="Q178" s="61"/>
      <c r="R178" s="61"/>
      <c r="S178" s="61"/>
      <c r="T178" s="61"/>
    </row>
    <row r="179" spans="1:21" customFormat="1" hidden="1" x14ac:dyDescent="0.55000000000000004">
      <c r="A179" s="1"/>
      <c r="M179" s="37"/>
      <c r="N179" s="37"/>
      <c r="Q179" s="61"/>
      <c r="R179" s="61"/>
      <c r="S179" s="61"/>
      <c r="T179" s="61"/>
    </row>
    <row r="180" spans="1:21" customFormat="1" hidden="1" x14ac:dyDescent="0.55000000000000004">
      <c r="A180" s="1"/>
      <c r="M180" s="37"/>
      <c r="N180" s="37"/>
      <c r="Q180" s="61"/>
      <c r="R180" s="61"/>
      <c r="S180" s="61"/>
      <c r="T180" s="61"/>
    </row>
    <row r="181" spans="1:21" customFormat="1" hidden="1" x14ac:dyDescent="0.55000000000000004">
      <c r="A181" s="1"/>
      <c r="M181" s="37"/>
      <c r="N181" s="37"/>
      <c r="Q181" s="61"/>
      <c r="R181" s="61"/>
      <c r="S181" s="61"/>
      <c r="T181" s="61"/>
    </row>
    <row r="182" spans="1:21" customFormat="1" hidden="1" x14ac:dyDescent="0.55000000000000004">
      <c r="A182" s="1"/>
      <c r="M182" s="37"/>
      <c r="N182" s="37"/>
      <c r="Q182" s="61"/>
      <c r="R182" s="61"/>
      <c r="S182" s="61"/>
      <c r="T182" s="61"/>
    </row>
    <row r="183" spans="1:21" customFormat="1" hidden="1" x14ac:dyDescent="0.55000000000000004">
      <c r="A183" s="1"/>
      <c r="M183" s="37"/>
      <c r="N183" s="37"/>
      <c r="Q183" s="61"/>
      <c r="R183" s="61"/>
      <c r="S183" s="61"/>
      <c r="T183" s="61"/>
    </row>
    <row r="184" spans="1:21" x14ac:dyDescent="0.55000000000000004">
      <c r="A184" s="70" t="str">
        <f>IF(Fours!A74&gt;0,Fours!A74,"")</f>
        <v/>
      </c>
      <c r="B184" s="46" t="str" cm="1">
        <f t="array" ref="B184:H184">TRANSPOSE(Fours!B74:B80)</f>
        <v/>
      </c>
      <c r="C184" s="46" t="str">
        <v/>
      </c>
      <c r="D184">
        <v>0</v>
      </c>
      <c r="E184">
        <v>0</v>
      </c>
      <c r="F184">
        <v>0</v>
      </c>
      <c r="G184">
        <v>0</v>
      </c>
      <c r="H184">
        <v>0</v>
      </c>
      <c r="M184" s="73">
        <f>Fours!B81</f>
        <v>0</v>
      </c>
      <c r="N184" s="73" t="str">
        <f>IF(ISTEXT(G184),CONCATENATE("(",RIGHT(G184,LEN(TRIM(G184))-FIND(" ",TRIM(G184))),")"),"")</f>
        <v/>
      </c>
      <c r="O184" s="73" t="str">
        <f>IF(ISTEXT(C184),CONCATENATE(D184,", ",E184,", ",F184,", ",G184,", (Cox= ",H184,")"),"")</f>
        <v>0, 0, 0, 0, (Cox= 0)</v>
      </c>
      <c r="P184" s="70">
        <v>4</v>
      </c>
      <c r="Q184" s="74">
        <f t="shared" ref="Q184:Q185" si="50">P184*Q$2</f>
        <v>20</v>
      </c>
      <c r="R184" s="74">
        <v>24</v>
      </c>
      <c r="S184" s="81" t="str">
        <f t="shared" ref="S184:S185" si="51">IF(A184=$V$2,"TO",IF(A184=$W$2,"TO",""))</f>
        <v/>
      </c>
      <c r="T184" s="74" t="str">
        <f t="shared" ref="T184:T185" si="52">IF(ISNUMBER(A184),IF(S184="TO",R184,Q184),"")</f>
        <v/>
      </c>
      <c r="U184" s="46" t="str">
        <f>IF(Fours!A74&gt;0,Fours!B81,"")</f>
        <v/>
      </c>
    </row>
    <row r="185" spans="1:21" x14ac:dyDescent="0.55000000000000004">
      <c r="A185" s="70" t="str">
        <f>IF(Fours!E74&gt;0,Fours!E74,"")</f>
        <v/>
      </c>
      <c r="B185" s="46" t="str" cm="1">
        <f t="array" ref="B185:H185">TRANSPOSE(Fours!F74:F80)</f>
        <v/>
      </c>
      <c r="C185" s="46" t="str">
        <v/>
      </c>
      <c r="D185">
        <v>0</v>
      </c>
      <c r="E185">
        <v>0</v>
      </c>
      <c r="F185">
        <v>0</v>
      </c>
      <c r="G185">
        <v>0</v>
      </c>
      <c r="H185">
        <v>0</v>
      </c>
      <c r="M185" s="73">
        <f>Fours!F81</f>
        <v>0</v>
      </c>
      <c r="N185" s="73" t="str">
        <f>IF(ISTEXT(G185),CONCATENATE("(",RIGHT(G185,LEN(TRIM(G185))-FIND(" ",TRIM(G185))),")"),"")</f>
        <v/>
      </c>
      <c r="O185" s="73" t="str">
        <f>IF(ISTEXT(C185),CONCATENATE(D185,", ",E185,", ",F185,", ",G185,", (Cox= ",H185,")"),"")</f>
        <v>0, 0, 0, 0, (Cox= 0)</v>
      </c>
      <c r="P185" s="70">
        <v>4</v>
      </c>
      <c r="Q185" s="74">
        <f t="shared" si="50"/>
        <v>20</v>
      </c>
      <c r="R185" s="74">
        <v>24</v>
      </c>
      <c r="S185" s="81" t="str">
        <f t="shared" si="51"/>
        <v/>
      </c>
      <c r="T185" s="74" t="str">
        <f t="shared" si="52"/>
        <v/>
      </c>
      <c r="U185" s="46" t="str">
        <f>IF(Fours!E74&gt;0,Fours!F81,"")</f>
        <v/>
      </c>
    </row>
    <row r="186" spans="1:21" hidden="1" x14ac:dyDescent="0.55000000000000004">
      <c r="A186" s="1"/>
      <c r="B186"/>
      <c r="C186"/>
      <c r="M186" s="37"/>
      <c r="N186" s="37"/>
      <c r="O186"/>
      <c r="P186"/>
      <c r="Q186" s="61"/>
      <c r="R186" s="61"/>
      <c r="S186" s="61"/>
      <c r="T186" s="61"/>
      <c r="U186"/>
    </row>
    <row r="187" spans="1:21" hidden="1" x14ac:dyDescent="0.55000000000000004">
      <c r="A187" s="1"/>
      <c r="B187"/>
      <c r="C187"/>
      <c r="M187" s="37"/>
      <c r="N187" s="37"/>
      <c r="O187"/>
      <c r="P187"/>
      <c r="Q187" s="61"/>
      <c r="R187" s="61"/>
      <c r="S187" s="61"/>
      <c r="T187" s="61"/>
      <c r="U187"/>
    </row>
    <row r="188" spans="1:21" hidden="1" x14ac:dyDescent="0.55000000000000004">
      <c r="A188" s="1"/>
      <c r="B188"/>
      <c r="C188"/>
      <c r="M188" s="37"/>
      <c r="N188" s="37"/>
      <c r="O188"/>
      <c r="P188"/>
      <c r="Q188" s="61"/>
      <c r="R188" s="61"/>
      <c r="S188" s="61"/>
      <c r="T188" s="61"/>
      <c r="U188"/>
    </row>
    <row r="189" spans="1:21" hidden="1" x14ac:dyDescent="0.55000000000000004">
      <c r="A189" s="1"/>
      <c r="B189"/>
      <c r="C189"/>
      <c r="M189" s="37"/>
      <c r="N189" s="37"/>
      <c r="O189"/>
      <c r="P189"/>
      <c r="Q189" s="61"/>
      <c r="R189" s="61"/>
      <c r="S189" s="61"/>
      <c r="T189" s="61"/>
      <c r="U189"/>
    </row>
    <row r="190" spans="1:21" hidden="1" x14ac:dyDescent="0.55000000000000004">
      <c r="A190" s="1"/>
      <c r="B190"/>
      <c r="C190"/>
      <c r="M190" s="37"/>
      <c r="N190" s="37"/>
      <c r="O190"/>
      <c r="P190"/>
      <c r="Q190" s="61"/>
      <c r="R190" s="61"/>
      <c r="S190" s="61"/>
      <c r="T190" s="61"/>
      <c r="U190"/>
    </row>
    <row r="191" spans="1:21" hidden="1" x14ac:dyDescent="0.55000000000000004">
      <c r="A191" s="1"/>
      <c r="B191"/>
      <c r="C191"/>
      <c r="M191" s="37"/>
      <c r="N191" s="37"/>
      <c r="O191"/>
      <c r="P191"/>
      <c r="Q191" s="61"/>
      <c r="R191" s="61"/>
      <c r="S191" s="61"/>
      <c r="T191" s="61"/>
      <c r="U191"/>
    </row>
    <row r="192" spans="1:21" hidden="1" x14ac:dyDescent="0.55000000000000004">
      <c r="A192" s="1"/>
      <c r="B192"/>
      <c r="C192"/>
      <c r="M192" s="37"/>
      <c r="N192" s="37"/>
      <c r="O192"/>
      <c r="P192"/>
      <c r="Q192" s="61"/>
      <c r="R192" s="61"/>
      <c r="S192" s="61"/>
      <c r="T192" s="61"/>
      <c r="U192"/>
    </row>
    <row r="193" spans="1:21" hidden="1" x14ac:dyDescent="0.55000000000000004">
      <c r="A193" s="1"/>
      <c r="B193"/>
      <c r="C193"/>
      <c r="M193" s="37"/>
      <c r="N193" s="37"/>
      <c r="O193"/>
      <c r="P193"/>
      <c r="Q193" s="61"/>
      <c r="R193" s="61"/>
      <c r="S193" s="61"/>
      <c r="T193" s="61"/>
      <c r="U193"/>
    </row>
    <row r="194" spans="1:21" x14ac:dyDescent="0.55000000000000004">
      <c r="A194" s="70" t="str">
        <f>IF(Fours!A84&gt;0,Fours!A84,"")</f>
        <v/>
      </c>
      <c r="B194" s="46" t="str" cm="1">
        <f t="array" ref="B194:H194">TRANSPOSE(Fours!B84:B90)</f>
        <v/>
      </c>
      <c r="C194" s="46" t="str">
        <v/>
      </c>
      <c r="D194">
        <v>0</v>
      </c>
      <c r="E194">
        <v>0</v>
      </c>
      <c r="F194">
        <v>0</v>
      </c>
      <c r="G194">
        <v>0</v>
      </c>
      <c r="H194">
        <v>0</v>
      </c>
      <c r="M194" s="73">
        <f>Fours!B91</f>
        <v>0</v>
      </c>
      <c r="N194" s="73" t="str">
        <f>IF(ISTEXT(G194),CONCATENATE("(",RIGHT(G194,LEN(TRIM(G194))-FIND(" ",TRIM(G194))),")"),"")</f>
        <v/>
      </c>
      <c r="O194" s="73" t="str">
        <f>IF(ISTEXT(C194),CONCATENATE(D194,", ",E194,", ",F194,", ",G194,", (Cox= ",H194,")"),"")</f>
        <v>0, 0, 0, 0, (Cox= 0)</v>
      </c>
      <c r="P194" s="70">
        <v>4</v>
      </c>
      <c r="Q194" s="74">
        <f t="shared" ref="Q194:Q195" si="53">P194*Q$2</f>
        <v>20</v>
      </c>
      <c r="R194" s="74">
        <v>24</v>
      </c>
      <c r="S194" s="81" t="str">
        <f t="shared" ref="S194:S195" si="54">IF(A194=$V$2,"TO",IF(A194=$W$2,"TO",""))</f>
        <v/>
      </c>
      <c r="T194" s="74" t="str">
        <f t="shared" ref="T194:T195" si="55">IF(ISNUMBER(A194),IF(S194="TO",R194,Q194),"")</f>
        <v/>
      </c>
      <c r="U194" s="46" t="str">
        <f>IF(Fours!A84&gt;0,Fours!B91,"")</f>
        <v/>
      </c>
    </row>
    <row r="195" spans="1:21" x14ac:dyDescent="0.55000000000000004">
      <c r="A195" s="70" t="str">
        <f>IF(Fours!E84&gt;0,Fours!E84,"")</f>
        <v/>
      </c>
      <c r="B195" s="46" t="str" cm="1">
        <f t="array" ref="B195:H195">TRANSPOSE(Fours!F84:F90)</f>
        <v/>
      </c>
      <c r="C195" s="46" t="str">
        <v/>
      </c>
      <c r="D195">
        <v>0</v>
      </c>
      <c r="E195">
        <v>0</v>
      </c>
      <c r="F195">
        <v>0</v>
      </c>
      <c r="G195">
        <v>0</v>
      </c>
      <c r="H195">
        <v>0</v>
      </c>
      <c r="M195" s="73">
        <f>Fours!F91</f>
        <v>0</v>
      </c>
      <c r="N195" s="73" t="str">
        <f>IF(ISTEXT(G195),CONCATENATE("(",RIGHT(G195,LEN(TRIM(G195))-FIND(" ",TRIM(G195))),")"),"")</f>
        <v/>
      </c>
      <c r="O195" s="73" t="str">
        <f>IF(ISTEXT(C195),CONCATENATE(D195,", ",E195,", ",F195,", ",G195,", (Cox= ",H195,")"),"")</f>
        <v>0, 0, 0, 0, (Cox= 0)</v>
      </c>
      <c r="P195" s="70">
        <v>4</v>
      </c>
      <c r="Q195" s="74">
        <f t="shared" si="53"/>
        <v>20</v>
      </c>
      <c r="R195" s="74">
        <v>24</v>
      </c>
      <c r="S195" s="81" t="str">
        <f t="shared" si="54"/>
        <v/>
      </c>
      <c r="T195" s="74" t="str">
        <f t="shared" si="55"/>
        <v/>
      </c>
      <c r="U195" s="46" t="str">
        <f>IF(Fours!E84&gt;0,Fours!F91,"")</f>
        <v/>
      </c>
    </row>
    <row r="196" spans="1:21" hidden="1" x14ac:dyDescent="0.55000000000000004">
      <c r="A196" s="1"/>
      <c r="B196"/>
      <c r="C196"/>
      <c r="M196" s="37"/>
      <c r="N196" s="37"/>
      <c r="O196"/>
      <c r="P196"/>
      <c r="Q196" s="61"/>
      <c r="R196" s="61"/>
      <c r="S196" s="61"/>
      <c r="T196" s="61"/>
      <c r="U196"/>
    </row>
    <row r="197" spans="1:21" hidden="1" x14ac:dyDescent="0.55000000000000004">
      <c r="A197" s="1"/>
      <c r="B197"/>
      <c r="C197"/>
      <c r="M197" s="37"/>
      <c r="N197" s="37"/>
      <c r="O197"/>
      <c r="P197"/>
      <c r="Q197" s="61"/>
      <c r="R197" s="61"/>
      <c r="S197" s="61"/>
      <c r="T197" s="61"/>
      <c r="U197"/>
    </row>
    <row r="198" spans="1:21" hidden="1" x14ac:dyDescent="0.55000000000000004">
      <c r="A198" s="1"/>
      <c r="B198"/>
      <c r="C198"/>
      <c r="M198" s="37"/>
      <c r="N198" s="37"/>
      <c r="O198"/>
      <c r="P198"/>
      <c r="Q198" s="61"/>
      <c r="R198" s="61"/>
      <c r="S198" s="61"/>
      <c r="T198" s="61"/>
      <c r="U198"/>
    </row>
    <row r="199" spans="1:21" hidden="1" x14ac:dyDescent="0.55000000000000004">
      <c r="A199" s="1"/>
      <c r="B199"/>
      <c r="C199"/>
      <c r="M199" s="37"/>
      <c r="N199" s="37"/>
      <c r="O199"/>
      <c r="P199"/>
      <c r="Q199" s="61"/>
      <c r="R199" s="61"/>
      <c r="S199" s="61"/>
      <c r="T199" s="61"/>
      <c r="U199"/>
    </row>
    <row r="200" spans="1:21" hidden="1" x14ac:dyDescent="0.55000000000000004">
      <c r="A200" s="1"/>
      <c r="B200"/>
      <c r="C200"/>
      <c r="M200" s="37"/>
      <c r="N200" s="37"/>
      <c r="O200"/>
      <c r="P200"/>
      <c r="Q200" s="61"/>
      <c r="R200" s="61"/>
      <c r="S200" s="61"/>
      <c r="T200" s="61"/>
      <c r="U200"/>
    </row>
    <row r="201" spans="1:21" hidden="1" x14ac:dyDescent="0.55000000000000004">
      <c r="A201" s="1"/>
      <c r="B201"/>
      <c r="C201"/>
      <c r="M201" s="37"/>
      <c r="N201" s="37"/>
      <c r="O201"/>
      <c r="P201"/>
      <c r="Q201" s="61"/>
      <c r="R201" s="61"/>
      <c r="S201" s="61"/>
      <c r="T201" s="61"/>
      <c r="U201"/>
    </row>
    <row r="202" spans="1:21" hidden="1" x14ac:dyDescent="0.55000000000000004">
      <c r="A202" s="1"/>
      <c r="B202"/>
      <c r="C202"/>
      <c r="M202" s="37"/>
      <c r="N202" s="37"/>
      <c r="O202"/>
      <c r="P202"/>
      <c r="Q202" s="61"/>
      <c r="R202" s="61"/>
      <c r="S202" s="61"/>
      <c r="T202" s="61"/>
      <c r="U202"/>
    </row>
    <row r="203" spans="1:21" hidden="1" x14ac:dyDescent="0.55000000000000004">
      <c r="A203" s="1"/>
      <c r="B203"/>
      <c r="C203"/>
      <c r="M203" s="37"/>
      <c r="N203" s="37"/>
      <c r="O203"/>
      <c r="P203"/>
      <c r="Q203" s="61"/>
      <c r="R203" s="61"/>
      <c r="S203" s="61"/>
      <c r="T203" s="61"/>
      <c r="U203"/>
    </row>
    <row r="204" spans="1:21" x14ac:dyDescent="0.55000000000000004">
      <c r="A204" s="70" t="str">
        <f>IF(Fours!A94&gt;0,Fours!A94,"")</f>
        <v/>
      </c>
      <c r="B204" s="46" t="str" cm="1">
        <f t="array" ref="B204:H204">TRANSPOSE(Fours!B94:B100)</f>
        <v/>
      </c>
      <c r="C204" s="46" t="str">
        <v/>
      </c>
      <c r="D204">
        <v>0</v>
      </c>
      <c r="E204">
        <v>0</v>
      </c>
      <c r="F204">
        <v>0</v>
      </c>
      <c r="G204">
        <v>0</v>
      </c>
      <c r="H204">
        <v>0</v>
      </c>
      <c r="M204" s="73">
        <f>Fours!B101</f>
        <v>0</v>
      </c>
      <c r="N204" s="73" t="str">
        <f>IF(ISTEXT(G204),CONCATENATE("(",RIGHT(G204,LEN(TRIM(G204))-FIND(" ",TRIM(G204))),")"),"")</f>
        <v/>
      </c>
      <c r="O204" s="73" t="str">
        <f>IF(ISTEXT(C204),CONCATENATE(D204,", ",E204,", ",F204,", ",G204,", (Cox= ",H204,")"),"")</f>
        <v>0, 0, 0, 0, (Cox= 0)</v>
      </c>
      <c r="P204" s="70">
        <v>4</v>
      </c>
      <c r="Q204" s="74">
        <f t="shared" ref="Q204:Q205" si="56">P204*Q$2</f>
        <v>20</v>
      </c>
      <c r="R204" s="74">
        <v>24</v>
      </c>
      <c r="S204" s="81" t="str">
        <f t="shared" ref="S204:S205" si="57">IF(A204=$V$2,"TO",IF(A204=$W$2,"TO",""))</f>
        <v/>
      </c>
      <c r="T204" s="74" t="str">
        <f t="shared" ref="T204:T205" si="58">IF(ISNUMBER(A204),IF(S204="TO",R204,Q204),"")</f>
        <v/>
      </c>
      <c r="U204" s="46" t="str">
        <f>IF(Fours!A94&gt;0,Fours!B101,"")</f>
        <v/>
      </c>
    </row>
    <row r="205" spans="1:21" x14ac:dyDescent="0.55000000000000004">
      <c r="A205" s="70" t="str">
        <f>IF(Fours!E94&gt;0,Fours!E94,"")</f>
        <v/>
      </c>
      <c r="B205" s="46" t="str" cm="1">
        <f t="array" ref="B205:H205">TRANSPOSE(Fours!F94:F100)</f>
        <v/>
      </c>
      <c r="C205" s="46" t="str">
        <v/>
      </c>
      <c r="D205">
        <v>0</v>
      </c>
      <c r="E205">
        <v>0</v>
      </c>
      <c r="F205">
        <v>0</v>
      </c>
      <c r="G205">
        <v>0</v>
      </c>
      <c r="H205">
        <v>0</v>
      </c>
      <c r="M205" s="73">
        <f>Fours!F101</f>
        <v>0</v>
      </c>
      <c r="N205" s="73" t="str">
        <f>IF(ISTEXT(G205),CONCATENATE("(",RIGHT(G205,LEN(TRIM(G205))-FIND(" ",TRIM(G205))),")"),"")</f>
        <v/>
      </c>
      <c r="O205" s="73" t="str">
        <f>IF(ISTEXT(C205),CONCATENATE(D205,", ",E205,", ",F205,", ",G205,", (Cox= ",H205,")"),"")</f>
        <v>0, 0, 0, 0, (Cox= 0)</v>
      </c>
      <c r="P205" s="70">
        <v>4</v>
      </c>
      <c r="Q205" s="74">
        <f t="shared" si="56"/>
        <v>20</v>
      </c>
      <c r="R205" s="74">
        <v>24</v>
      </c>
      <c r="S205" s="81" t="str">
        <f t="shared" si="57"/>
        <v/>
      </c>
      <c r="T205" s="74" t="str">
        <f t="shared" si="58"/>
        <v/>
      </c>
      <c r="U205" s="46" t="str">
        <f>IF(Fours!E94&gt;0,Fours!F101,"")</f>
        <v/>
      </c>
    </row>
    <row r="206" spans="1:21" hidden="1" x14ac:dyDescent="0.55000000000000004">
      <c r="A206" s="1"/>
      <c r="B206"/>
      <c r="C206"/>
      <c r="M206" s="37"/>
      <c r="N206" s="37"/>
      <c r="O206"/>
      <c r="P206"/>
      <c r="Q206" s="61"/>
      <c r="R206" s="61"/>
      <c r="S206" s="61"/>
      <c r="T206" s="61"/>
      <c r="U206"/>
    </row>
    <row r="207" spans="1:21" hidden="1" x14ac:dyDescent="0.55000000000000004">
      <c r="A207" s="1"/>
      <c r="B207"/>
      <c r="C207"/>
      <c r="M207" s="37"/>
      <c r="N207" s="37"/>
      <c r="O207"/>
      <c r="P207"/>
      <c r="Q207" s="61"/>
      <c r="R207" s="61"/>
      <c r="S207" s="61"/>
      <c r="T207" s="61"/>
      <c r="U207"/>
    </row>
    <row r="208" spans="1:21" hidden="1" x14ac:dyDescent="0.55000000000000004">
      <c r="A208" s="1"/>
      <c r="B208"/>
      <c r="C208"/>
      <c r="M208" s="37"/>
      <c r="N208" s="37"/>
      <c r="O208"/>
      <c r="P208"/>
      <c r="Q208" s="61"/>
      <c r="R208" s="61"/>
      <c r="S208" s="61"/>
      <c r="T208" s="61"/>
      <c r="U208"/>
    </row>
    <row r="209" spans="1:21" hidden="1" x14ac:dyDescent="0.55000000000000004">
      <c r="A209" s="1"/>
      <c r="B209"/>
      <c r="C209"/>
      <c r="M209" s="37"/>
      <c r="N209" s="37"/>
      <c r="O209"/>
      <c r="P209"/>
      <c r="Q209" s="61"/>
      <c r="R209" s="61"/>
      <c r="S209" s="61"/>
      <c r="T209" s="61"/>
      <c r="U209"/>
    </row>
    <row r="210" spans="1:21" hidden="1" x14ac:dyDescent="0.55000000000000004">
      <c r="A210" s="1"/>
      <c r="B210"/>
      <c r="C210"/>
      <c r="M210" s="37"/>
      <c r="N210" s="37"/>
      <c r="O210"/>
      <c r="P210"/>
      <c r="Q210" s="61"/>
      <c r="R210" s="61"/>
      <c r="S210" s="61"/>
      <c r="T210" s="61"/>
      <c r="U210"/>
    </row>
    <row r="211" spans="1:21" hidden="1" x14ac:dyDescent="0.55000000000000004">
      <c r="A211" s="1"/>
      <c r="B211"/>
      <c r="C211"/>
      <c r="M211" s="37"/>
      <c r="N211" s="37"/>
      <c r="O211"/>
      <c r="P211"/>
      <c r="Q211" s="61"/>
      <c r="R211" s="61"/>
      <c r="S211" s="61"/>
      <c r="T211" s="61"/>
      <c r="U211"/>
    </row>
    <row r="212" spans="1:21" hidden="1" x14ac:dyDescent="0.55000000000000004">
      <c r="A212" s="1"/>
      <c r="B212"/>
      <c r="C212"/>
      <c r="M212" s="37"/>
      <c r="N212" s="37"/>
      <c r="O212"/>
      <c r="P212"/>
      <c r="Q212" s="61"/>
      <c r="R212" s="61"/>
      <c r="S212" s="61"/>
      <c r="T212" s="61"/>
      <c r="U212"/>
    </row>
    <row r="213" spans="1:21" hidden="1" x14ac:dyDescent="0.55000000000000004">
      <c r="A213" s="1"/>
      <c r="B213"/>
      <c r="C213"/>
      <c r="M213" s="37"/>
      <c r="N213" s="37"/>
      <c r="O213"/>
      <c r="P213"/>
      <c r="Q213" s="61"/>
      <c r="R213" s="61"/>
      <c r="S213" s="61"/>
      <c r="T213" s="61"/>
      <c r="U213"/>
    </row>
    <row r="214" spans="1:21" x14ac:dyDescent="0.55000000000000004">
      <c r="A214" s="70" t="str">
        <f>IF(Fours!A104&gt;0,Fours!A104,"")</f>
        <v/>
      </c>
      <c r="B214" s="46" t="str" cm="1">
        <f t="array" ref="B214:H214">TRANSPOSE(Fours!B104:B110)</f>
        <v/>
      </c>
      <c r="C214" s="46" t="str">
        <v/>
      </c>
      <c r="D214">
        <v>0</v>
      </c>
      <c r="E214">
        <v>0</v>
      </c>
      <c r="F214">
        <v>0</v>
      </c>
      <c r="G214">
        <v>0</v>
      </c>
      <c r="H214">
        <v>0</v>
      </c>
      <c r="M214" s="73">
        <f>Fours!B111</f>
        <v>0</v>
      </c>
      <c r="N214" s="73" t="str">
        <f>IF(ISTEXT(G214),CONCATENATE("(",RIGHT(G214,LEN(TRIM(G214))-FIND(" ",TRIM(G214))),")"),"")</f>
        <v/>
      </c>
      <c r="O214" s="73" t="str">
        <f>IF(ISTEXT(C214),CONCATENATE(D214,", ",E214,", ",F214,", ",G214,", (Cox= ",H214,")"),"")</f>
        <v>0, 0, 0, 0, (Cox= 0)</v>
      </c>
      <c r="P214" s="70">
        <v>4</v>
      </c>
      <c r="Q214" s="74">
        <f t="shared" ref="Q214:Q215" si="59">P214*Q$2</f>
        <v>20</v>
      </c>
      <c r="R214" s="74">
        <v>24</v>
      </c>
      <c r="S214" s="81" t="str">
        <f t="shared" ref="S214:S215" si="60">IF(A214=$V$2,"TO",IF(A214=$W$2,"TO",""))</f>
        <v/>
      </c>
      <c r="T214" s="74" t="str">
        <f t="shared" ref="T214:T215" si="61">IF(ISNUMBER(A214),IF(S214="TO",R214,Q214),"")</f>
        <v/>
      </c>
      <c r="U214" s="46" t="str">
        <f>IF(Fours!A104&gt;0,Fours!B111,"")</f>
        <v/>
      </c>
    </row>
    <row r="215" spans="1:21" x14ac:dyDescent="0.55000000000000004">
      <c r="A215" s="70" t="str">
        <f>IF(Fours!E104&gt;0,Fours!E104,"")</f>
        <v/>
      </c>
      <c r="B215" s="46" t="str" cm="1">
        <f t="array" ref="B215:H215">TRANSPOSE(Fours!F104:F110)</f>
        <v/>
      </c>
      <c r="C215" s="46" t="str">
        <v/>
      </c>
      <c r="D215">
        <v>0</v>
      </c>
      <c r="E215">
        <v>0</v>
      </c>
      <c r="F215">
        <v>0</v>
      </c>
      <c r="G215">
        <v>0</v>
      </c>
      <c r="H215">
        <v>0</v>
      </c>
      <c r="M215" s="73">
        <f>Fours!F111</f>
        <v>0</v>
      </c>
      <c r="N215" s="73" t="str">
        <f>IF(ISTEXT(G215),CONCATENATE("(",RIGHT(G215,LEN(TRIM(G215))-FIND(" ",TRIM(G215))),")"),"")</f>
        <v/>
      </c>
      <c r="O215" s="73" t="str">
        <f>IF(ISTEXT(C215),CONCATENATE(D215,", ",E215,", ",F215,", ",G215,", (Cox= ",H215,")"),"")</f>
        <v>0, 0, 0, 0, (Cox= 0)</v>
      </c>
      <c r="P215" s="70">
        <v>4</v>
      </c>
      <c r="Q215" s="74">
        <f t="shared" si="59"/>
        <v>20</v>
      </c>
      <c r="R215" s="74">
        <v>24</v>
      </c>
      <c r="S215" s="81" t="str">
        <f t="shared" si="60"/>
        <v/>
      </c>
      <c r="T215" s="74" t="str">
        <f t="shared" si="61"/>
        <v/>
      </c>
      <c r="U215" s="46" t="str">
        <f>IF(Fours!E104&gt;0,Fours!F111,"")</f>
        <v/>
      </c>
    </row>
    <row r="216" spans="1:21" hidden="1" x14ac:dyDescent="0.55000000000000004">
      <c r="A216" s="1"/>
      <c r="B216"/>
      <c r="C216"/>
      <c r="M216" s="37"/>
      <c r="N216" s="37"/>
      <c r="O216"/>
      <c r="P216"/>
      <c r="Q216" s="61"/>
      <c r="R216" s="61"/>
      <c r="S216" s="61"/>
      <c r="T216" s="61"/>
      <c r="U216"/>
    </row>
    <row r="217" spans="1:21" hidden="1" x14ac:dyDescent="0.55000000000000004">
      <c r="A217" s="1"/>
      <c r="B217"/>
      <c r="C217"/>
      <c r="M217" s="37"/>
      <c r="N217" s="37"/>
      <c r="O217"/>
      <c r="P217"/>
      <c r="Q217" s="61"/>
      <c r="R217" s="61"/>
      <c r="S217" s="61"/>
      <c r="T217" s="61"/>
      <c r="U217"/>
    </row>
    <row r="218" spans="1:21" hidden="1" x14ac:dyDescent="0.55000000000000004">
      <c r="A218" s="1"/>
      <c r="B218"/>
      <c r="C218"/>
      <c r="M218" s="37"/>
      <c r="N218" s="37"/>
      <c r="O218"/>
      <c r="P218"/>
      <c r="Q218" s="61"/>
      <c r="R218" s="61"/>
      <c r="S218" s="61"/>
      <c r="T218" s="61"/>
      <c r="U218"/>
    </row>
    <row r="219" spans="1:21" hidden="1" x14ac:dyDescent="0.55000000000000004">
      <c r="A219" s="1"/>
      <c r="B219"/>
      <c r="C219"/>
      <c r="M219" s="37"/>
      <c r="N219" s="37"/>
      <c r="O219"/>
      <c r="P219"/>
      <c r="Q219" s="61"/>
      <c r="R219" s="61"/>
      <c r="S219" s="61"/>
      <c r="T219" s="61"/>
      <c r="U219"/>
    </row>
    <row r="220" spans="1:21" hidden="1" x14ac:dyDescent="0.55000000000000004">
      <c r="A220" s="1"/>
      <c r="B220"/>
      <c r="C220"/>
      <c r="M220" s="37"/>
      <c r="N220" s="37"/>
      <c r="O220"/>
      <c r="P220"/>
      <c r="Q220" s="61"/>
      <c r="R220" s="61"/>
      <c r="S220" s="61"/>
      <c r="T220" s="61"/>
      <c r="U220"/>
    </row>
    <row r="221" spans="1:21" hidden="1" x14ac:dyDescent="0.55000000000000004">
      <c r="A221" s="1"/>
      <c r="B221"/>
      <c r="C221"/>
      <c r="M221" s="37"/>
      <c r="N221" s="37"/>
      <c r="O221"/>
      <c r="P221"/>
      <c r="Q221" s="61"/>
      <c r="R221" s="61"/>
      <c r="S221" s="61"/>
      <c r="T221" s="61"/>
      <c r="U221"/>
    </row>
    <row r="222" spans="1:21" hidden="1" x14ac:dyDescent="0.55000000000000004">
      <c r="A222" s="1"/>
      <c r="B222"/>
      <c r="C222"/>
      <c r="M222" s="37"/>
      <c r="N222" s="37"/>
      <c r="O222"/>
      <c r="P222"/>
      <c r="Q222" s="61"/>
      <c r="R222" s="61"/>
      <c r="S222" s="61"/>
      <c r="T222" s="61"/>
      <c r="U222"/>
    </row>
    <row r="223" spans="1:21" hidden="1" x14ac:dyDescent="0.55000000000000004">
      <c r="A223" s="1"/>
      <c r="B223"/>
      <c r="C223"/>
      <c r="M223" s="37"/>
      <c r="N223" s="37"/>
      <c r="O223"/>
      <c r="P223"/>
      <c r="Q223" s="61"/>
      <c r="R223" s="61"/>
      <c r="S223" s="61"/>
      <c r="T223" s="61"/>
      <c r="U223"/>
    </row>
    <row r="224" spans="1:21" x14ac:dyDescent="0.55000000000000004">
      <c r="A224" s="70" t="str">
        <f>IF(Fours!A114&gt;0,Fours!A114,"")</f>
        <v/>
      </c>
      <c r="B224" s="46" t="str" cm="1">
        <f t="array" ref="B224:H224">TRANSPOSE(Fours!B114:B120)</f>
        <v/>
      </c>
      <c r="C224" s="46" t="str">
        <v/>
      </c>
      <c r="D224">
        <v>0</v>
      </c>
      <c r="E224">
        <v>0</v>
      </c>
      <c r="F224">
        <v>0</v>
      </c>
      <c r="G224">
        <v>0</v>
      </c>
      <c r="H224">
        <v>0</v>
      </c>
      <c r="M224" s="73">
        <f>Fours!B121</f>
        <v>0</v>
      </c>
      <c r="N224" s="73" t="str">
        <f>IF(ISTEXT(G224),CONCATENATE("(",RIGHT(G224,LEN(TRIM(G224))-FIND(" ",TRIM(G224))),")"),"")</f>
        <v/>
      </c>
      <c r="O224" s="73" t="str">
        <f>IF(ISTEXT(C224),CONCATENATE(D224,", ",E224,", ",F224,", ",G224,", (Cox= ",H224,")"),"")</f>
        <v>0, 0, 0, 0, (Cox= 0)</v>
      </c>
      <c r="P224" s="70">
        <v>4</v>
      </c>
      <c r="Q224" s="74">
        <f t="shared" ref="Q224:Q225" si="62">P224*Q$2</f>
        <v>20</v>
      </c>
      <c r="R224" s="74">
        <v>24</v>
      </c>
      <c r="S224" s="81" t="str">
        <f t="shared" ref="S224:S225" si="63">IF(A224=$V$2,"TO",IF(A224=$W$2,"TO",""))</f>
        <v/>
      </c>
      <c r="T224" s="74" t="str">
        <f t="shared" ref="T224:T225" si="64">IF(ISNUMBER(A224),IF(S224="TO",R224,Q224),"")</f>
        <v/>
      </c>
      <c r="U224" s="46" t="str">
        <f>IF(Fours!A114&gt;0,Fours!B121,"")</f>
        <v/>
      </c>
    </row>
    <row r="225" spans="1:21" x14ac:dyDescent="0.55000000000000004">
      <c r="A225" s="70" t="str">
        <f>IF(Fours!E114&gt;0,Fours!E114,"")</f>
        <v/>
      </c>
      <c r="B225" s="46" t="str" cm="1">
        <f t="array" ref="B225:H225">TRANSPOSE(Fours!F114:F120)</f>
        <v/>
      </c>
      <c r="C225" s="46" t="str">
        <v/>
      </c>
      <c r="D225">
        <v>0</v>
      </c>
      <c r="E225">
        <v>0</v>
      </c>
      <c r="F225">
        <v>0</v>
      </c>
      <c r="G225">
        <v>0</v>
      </c>
      <c r="H225">
        <v>0</v>
      </c>
      <c r="M225" s="73">
        <f>Fours!F121</f>
        <v>0</v>
      </c>
      <c r="N225" s="73" t="str">
        <f>IF(ISTEXT(G225),CONCATENATE("(",RIGHT(G225,LEN(TRIM(G225))-FIND(" ",TRIM(G225))),")"),"")</f>
        <v/>
      </c>
      <c r="O225" s="73" t="str">
        <f>IF(ISTEXT(C225),CONCATENATE(D225,", ",E225,", ",F225,", ",G225,", (Cox= ",H225,")"),"")</f>
        <v>0, 0, 0, 0, (Cox= 0)</v>
      </c>
      <c r="P225" s="70">
        <v>4</v>
      </c>
      <c r="Q225" s="74">
        <f t="shared" si="62"/>
        <v>20</v>
      </c>
      <c r="R225" s="74">
        <v>24</v>
      </c>
      <c r="S225" s="81" t="str">
        <f t="shared" si="63"/>
        <v/>
      </c>
      <c r="T225" s="74" t="str">
        <f t="shared" si="64"/>
        <v/>
      </c>
      <c r="U225" s="46" t="str">
        <f>IF(Fours!E114&gt;0,Fours!F121,"")</f>
        <v/>
      </c>
    </row>
    <row r="226" spans="1:21" hidden="1" x14ac:dyDescent="0.55000000000000004"/>
    <row r="227" spans="1:21" hidden="1" x14ac:dyDescent="0.55000000000000004"/>
    <row r="228" spans="1:21" hidden="1" x14ac:dyDescent="0.55000000000000004"/>
    <row r="229" spans="1:21" hidden="1" x14ac:dyDescent="0.55000000000000004"/>
    <row r="230" spans="1:21" hidden="1" x14ac:dyDescent="0.55000000000000004"/>
    <row r="231" spans="1:21" hidden="1" x14ac:dyDescent="0.55000000000000004">
      <c r="T231" s="76"/>
    </row>
    <row r="232" spans="1:21" ht="18.3" hidden="1" x14ac:dyDescent="0.55000000000000004">
      <c r="B232" s="92" t="s">
        <v>95</v>
      </c>
    </row>
    <row r="233" spans="1:21" hidden="1" x14ac:dyDescent="0.55000000000000004">
      <c r="B233" s="45" t="s">
        <v>47</v>
      </c>
      <c r="C233" s="45" t="s">
        <v>31</v>
      </c>
      <c r="D233" s="39" t="s">
        <v>32</v>
      </c>
      <c r="E233" s="39" t="s">
        <v>48</v>
      </c>
      <c r="F233" t="s">
        <v>35</v>
      </c>
    </row>
    <row r="234" spans="1:21" x14ac:dyDescent="0.55000000000000004">
      <c r="A234" s="70" t="str">
        <f>IF(Pairs_Doubles!A4&gt;0,Pairs_Doubles!A4,"")</f>
        <v/>
      </c>
      <c r="B234" s="46" t="str" cm="1">
        <f t="array" ref="B234:F234">TRANSPOSE(Pairs_Doubles!B4:B8)</f>
        <v/>
      </c>
      <c r="C234" s="46" t="str">
        <v/>
      </c>
      <c r="D234">
        <v>0</v>
      </c>
      <c r="E234">
        <v>0</v>
      </c>
      <c r="F234">
        <v>0</v>
      </c>
      <c r="M234" s="73">
        <f>F234</f>
        <v>0</v>
      </c>
      <c r="N234" s="73" t="str">
        <f>IF(ISTEXT(E234),CONCATENATE("(",RIGHT(E234,LEN(TRIM(E234))-FIND(" ",TRIM(E234))),")"),"")</f>
        <v/>
      </c>
      <c r="O234" s="73" t="str">
        <f>IF(ISTEXT(C234),CONCATENATE(D234,", ",E234))</f>
        <v>0, 0</v>
      </c>
      <c r="P234" s="70">
        <v>2</v>
      </c>
      <c r="Q234" s="74">
        <f t="shared" ref="Q234:Q235" si="65">P234*Q$2</f>
        <v>10</v>
      </c>
      <c r="R234" s="74">
        <f t="shared" ref="R234:R235" si="66">P234*R$2</f>
        <v>16</v>
      </c>
      <c r="S234" s="81" t="str">
        <f t="shared" ref="S234:S235" si="67">IF(A234=$V$2,"TO",IF(A234=$W$2,"TO",""))</f>
        <v/>
      </c>
      <c r="T234" s="74" t="str">
        <f t="shared" ref="T234:T235" si="68">IF(ISNUMBER(A234),IF(S234="TO",R234,Q234),"")</f>
        <v/>
      </c>
      <c r="U234" s="46" t="str">
        <f>IF(Pairs_Doubles!A4&gt;0,Pairs_Doubles!B8,"")</f>
        <v/>
      </c>
    </row>
    <row r="235" spans="1:21" x14ac:dyDescent="0.55000000000000004">
      <c r="A235" s="70" t="str">
        <f>IF(Pairs_Doubles!E4&gt;0,Pairs_Doubles!E4,"")</f>
        <v/>
      </c>
      <c r="B235" s="46" t="str" cm="1">
        <f t="array" ref="B235:F235">TRANSPOSE(Pairs_Doubles!F4:F8)</f>
        <v/>
      </c>
      <c r="C235" s="46" t="str">
        <v/>
      </c>
      <c r="D235">
        <v>0</v>
      </c>
      <c r="E235">
        <v>0</v>
      </c>
      <c r="F235">
        <v>0</v>
      </c>
      <c r="M235" s="73">
        <f>F235</f>
        <v>0</v>
      </c>
      <c r="N235" s="73" t="str">
        <f>IF(ISTEXT(E235),CONCATENATE("(",RIGHT(E235,LEN(TRIM(E235))-FIND(" ",TRIM(E235))),")"),"")</f>
        <v/>
      </c>
      <c r="O235" s="73" t="str">
        <f>IF(ISTEXT(C235),CONCATENATE(D235,", ",E235))</f>
        <v>0, 0</v>
      </c>
      <c r="P235" s="70">
        <v>2</v>
      </c>
      <c r="Q235" s="74">
        <f t="shared" si="65"/>
        <v>10</v>
      </c>
      <c r="R235" s="74">
        <f t="shared" si="66"/>
        <v>16</v>
      </c>
      <c r="S235" s="81" t="str">
        <f t="shared" si="67"/>
        <v/>
      </c>
      <c r="T235" s="74" t="str">
        <f t="shared" si="68"/>
        <v/>
      </c>
      <c r="U235" s="46" t="str">
        <f>IF(Pairs_Doubles!E4&gt;0,Pairs_Doubles!F8,"")</f>
        <v/>
      </c>
    </row>
    <row r="236" spans="1:21" hidden="1" x14ac:dyDescent="0.55000000000000004"/>
    <row r="237" spans="1:21" hidden="1" x14ac:dyDescent="0.55000000000000004"/>
    <row r="238" spans="1:21" hidden="1" x14ac:dyDescent="0.55000000000000004"/>
    <row r="239" spans="1:21" hidden="1" x14ac:dyDescent="0.55000000000000004"/>
    <row r="240" spans="1:21" hidden="1" x14ac:dyDescent="0.55000000000000004"/>
    <row r="241" spans="1:21" x14ac:dyDescent="0.55000000000000004">
      <c r="A241" s="70" t="str">
        <f>IF(Pairs_Doubles!A11&gt;0,Pairs_Doubles!A11,"")</f>
        <v/>
      </c>
      <c r="B241" s="46" t="str" cm="1">
        <f t="array" ref="B241:F241">TRANSPOSE(Pairs_Doubles!B11:B15)</f>
        <v/>
      </c>
      <c r="C241" s="46" t="str">
        <v/>
      </c>
      <c r="D241">
        <v>0</v>
      </c>
      <c r="E241">
        <v>0</v>
      </c>
      <c r="F241">
        <v>0</v>
      </c>
      <c r="M241" s="73">
        <f>F241</f>
        <v>0</v>
      </c>
      <c r="N241" s="73" t="str">
        <f>IF(ISTEXT(E241),CONCATENATE("(",RIGHT(E241,LEN(TRIM(E241))-FIND(" ",TRIM(E241))),")"),"")</f>
        <v/>
      </c>
      <c r="O241" s="73" t="str">
        <f>IF(ISTEXT(C241),CONCATENATE(D241,", ",E241))</f>
        <v>0, 0</v>
      </c>
      <c r="P241" s="70">
        <v>2</v>
      </c>
      <c r="Q241" s="74">
        <f t="shared" ref="Q241:Q242" si="69">P241*Q$2</f>
        <v>10</v>
      </c>
      <c r="R241" s="74">
        <f t="shared" ref="R241:R242" si="70">P241*R$2</f>
        <v>16</v>
      </c>
      <c r="S241" s="81" t="str">
        <f t="shared" ref="S241:S242" si="71">IF(A241=$V$2,"TO",IF(A241=$W$2,"TO",""))</f>
        <v/>
      </c>
      <c r="T241" s="74" t="str">
        <f t="shared" ref="T241:T242" si="72">IF(ISNUMBER(A241),IF(S241="TO",R241,Q241),"")</f>
        <v/>
      </c>
      <c r="U241" s="46" t="str">
        <f>IF(Pairs_Doubles!A11&gt;0,Pairs_Doubles!B15,"")</f>
        <v/>
      </c>
    </row>
    <row r="242" spans="1:21" x14ac:dyDescent="0.55000000000000004">
      <c r="A242" s="70" t="str">
        <f>IF(Pairs_Doubles!E11&gt;0,Pairs_Doubles!E11,"")</f>
        <v/>
      </c>
      <c r="B242" s="46" t="str" cm="1">
        <f t="array" ref="B242:F242">TRANSPOSE(Pairs_Doubles!F11:F15)</f>
        <v/>
      </c>
      <c r="C242" s="46" t="str">
        <v/>
      </c>
      <c r="D242">
        <v>0</v>
      </c>
      <c r="E242">
        <v>0</v>
      </c>
      <c r="F242">
        <v>0</v>
      </c>
      <c r="M242" s="73">
        <f>F242</f>
        <v>0</v>
      </c>
      <c r="N242" s="73" t="str">
        <f>IF(ISTEXT(E242),CONCATENATE("(",RIGHT(E242,LEN(TRIM(E242))-FIND(" ",TRIM(E242))),")"),"")</f>
        <v/>
      </c>
      <c r="O242" s="73" t="str">
        <f>IF(ISTEXT(C242),CONCATENATE(D242,", ",E242))</f>
        <v>0, 0</v>
      </c>
      <c r="P242" s="70">
        <v>2</v>
      </c>
      <c r="Q242" s="74">
        <f t="shared" si="69"/>
        <v>10</v>
      </c>
      <c r="R242" s="74">
        <f t="shared" si="70"/>
        <v>16</v>
      </c>
      <c r="S242" s="81" t="str">
        <f t="shared" si="71"/>
        <v/>
      </c>
      <c r="T242" s="74" t="str">
        <f t="shared" si="72"/>
        <v/>
      </c>
      <c r="U242" s="46" t="str">
        <f>IF(Pairs_Doubles!E11&gt;0,Pairs_Doubles!F15,"")</f>
        <v/>
      </c>
    </row>
    <row r="243" spans="1:21" hidden="1" x14ac:dyDescent="0.55000000000000004"/>
    <row r="244" spans="1:21" hidden="1" x14ac:dyDescent="0.55000000000000004"/>
    <row r="245" spans="1:21" hidden="1" x14ac:dyDescent="0.55000000000000004"/>
    <row r="246" spans="1:21" hidden="1" x14ac:dyDescent="0.55000000000000004"/>
    <row r="247" spans="1:21" hidden="1" x14ac:dyDescent="0.55000000000000004"/>
    <row r="248" spans="1:21" x14ac:dyDescent="0.55000000000000004">
      <c r="A248" s="70" t="str">
        <f>IF(Pairs_Doubles!A18&gt;0,Pairs_Doubles!A18,"")</f>
        <v/>
      </c>
      <c r="B248" s="46" t="str" cm="1">
        <f t="array" ref="B248:F248">TRANSPOSE(Pairs_Doubles!B18:B22)</f>
        <v/>
      </c>
      <c r="C248" s="46" t="str">
        <v/>
      </c>
      <c r="D248">
        <v>0</v>
      </c>
      <c r="E248">
        <v>0</v>
      </c>
      <c r="F248">
        <v>0</v>
      </c>
      <c r="M248" s="73">
        <f>F248</f>
        <v>0</v>
      </c>
      <c r="N248" s="73" t="str">
        <f>IF(ISTEXT(E248),CONCATENATE("(",RIGHT(E248,LEN(TRIM(E248))-FIND(" ",TRIM(E248))),")"),"")</f>
        <v/>
      </c>
      <c r="O248" s="73" t="str">
        <f>IF(ISTEXT(C248),CONCATENATE(D248,", ",E248))</f>
        <v>0, 0</v>
      </c>
      <c r="P248" s="70">
        <v>2</v>
      </c>
      <c r="Q248" s="74">
        <f t="shared" ref="Q248:Q249" si="73">P248*Q$2</f>
        <v>10</v>
      </c>
      <c r="R248" s="74">
        <f t="shared" ref="R248:R249" si="74">P248*R$2</f>
        <v>16</v>
      </c>
      <c r="S248" s="81" t="str">
        <f t="shared" ref="S248:S249" si="75">IF(A248=$V$2,"TO",IF(A248=$W$2,"TO",""))</f>
        <v/>
      </c>
      <c r="T248" s="74" t="str">
        <f t="shared" ref="T248:T249" si="76">IF(ISNUMBER(A248),IF(S248="TO",R248,Q248),"")</f>
        <v/>
      </c>
      <c r="U248" s="46" t="str">
        <f>IF(Pairs_Doubles!A18&gt;0,Pairs_Doubles!B22,"")</f>
        <v/>
      </c>
    </row>
    <row r="249" spans="1:21" x14ac:dyDescent="0.55000000000000004">
      <c r="A249" s="70" t="str">
        <f>IF(Pairs_Doubles!E18&gt;0,Pairs_Doubles!E18,"")</f>
        <v/>
      </c>
      <c r="B249" s="46" t="str" cm="1">
        <f t="array" ref="B249:F249">TRANSPOSE(Pairs_Doubles!F18:F22)</f>
        <v/>
      </c>
      <c r="C249" s="46" t="str">
        <v/>
      </c>
      <c r="D249">
        <v>0</v>
      </c>
      <c r="E249">
        <v>0</v>
      </c>
      <c r="F249">
        <v>0</v>
      </c>
      <c r="M249" s="73">
        <f>F249</f>
        <v>0</v>
      </c>
      <c r="N249" s="73" t="str">
        <f>IF(ISTEXT(E249),CONCATENATE("(",RIGHT(E249,LEN(TRIM(E249))-FIND(" ",TRIM(E249))),")"),"")</f>
        <v/>
      </c>
      <c r="O249" s="73" t="str">
        <f>IF(ISTEXT(C249),CONCATENATE(D249,", ",E249))</f>
        <v>0, 0</v>
      </c>
      <c r="P249" s="70">
        <v>2</v>
      </c>
      <c r="Q249" s="74">
        <f t="shared" si="73"/>
        <v>10</v>
      </c>
      <c r="R249" s="74">
        <f t="shared" si="74"/>
        <v>16</v>
      </c>
      <c r="S249" s="81" t="str">
        <f t="shared" si="75"/>
        <v/>
      </c>
      <c r="T249" s="74" t="str">
        <f t="shared" si="76"/>
        <v/>
      </c>
      <c r="U249" s="46" t="str">
        <f>IF(Pairs_Doubles!E18&gt;0,Pairs_Doubles!F22,"")</f>
        <v/>
      </c>
    </row>
    <row r="250" spans="1:21" hidden="1" x14ac:dyDescent="0.55000000000000004"/>
    <row r="251" spans="1:21" hidden="1" x14ac:dyDescent="0.55000000000000004"/>
    <row r="252" spans="1:21" hidden="1" x14ac:dyDescent="0.55000000000000004"/>
    <row r="253" spans="1:21" hidden="1" x14ac:dyDescent="0.55000000000000004"/>
    <row r="254" spans="1:21" hidden="1" x14ac:dyDescent="0.55000000000000004"/>
    <row r="255" spans="1:21" x14ac:dyDescent="0.55000000000000004">
      <c r="A255" s="70" t="str">
        <f>IF(Pairs_Doubles!A25&gt;0,Pairs_Doubles!A25,"")</f>
        <v/>
      </c>
      <c r="B255" s="46" t="str" cm="1">
        <f t="array" ref="B255:F255">TRANSPOSE(Pairs_Doubles!B25:B29)</f>
        <v/>
      </c>
      <c r="C255" s="46" t="str">
        <v/>
      </c>
      <c r="D255">
        <v>0</v>
      </c>
      <c r="E255">
        <v>0</v>
      </c>
      <c r="F255">
        <v>0</v>
      </c>
      <c r="M255" s="73">
        <f>F255</f>
        <v>0</v>
      </c>
      <c r="N255" s="73" t="str">
        <f>IF(ISTEXT(E255),CONCATENATE("(",RIGHT(E255,LEN(TRIM(E255))-FIND(" ",TRIM(E255))),")"),"")</f>
        <v/>
      </c>
      <c r="O255" s="73" t="str">
        <f>IF(ISTEXT(C255),CONCATENATE(D255,", ",E255))</f>
        <v>0, 0</v>
      </c>
      <c r="P255" s="70">
        <v>2</v>
      </c>
      <c r="Q255" s="74">
        <f t="shared" ref="Q255:Q256" si="77">P255*Q$2</f>
        <v>10</v>
      </c>
      <c r="R255" s="74">
        <f t="shared" ref="R255:R256" si="78">P255*R$2</f>
        <v>16</v>
      </c>
      <c r="S255" s="81" t="str">
        <f t="shared" ref="S255:S256" si="79">IF(A255=$V$2,"TO",IF(A255=$W$2,"TO",""))</f>
        <v/>
      </c>
      <c r="T255" s="74" t="str">
        <f t="shared" ref="T255:T256" si="80">IF(ISNUMBER(A255),IF(S255="TO",R255,Q255),"")</f>
        <v/>
      </c>
      <c r="U255" s="46" t="str">
        <f>IF(Pairs_Doubles!A25&gt;0,Pairs_Doubles!B29,"")</f>
        <v/>
      </c>
    </row>
    <row r="256" spans="1:21" x14ac:dyDescent="0.55000000000000004">
      <c r="A256" s="70" t="str">
        <f>IF(Pairs_Doubles!E25&gt;0,Pairs_Doubles!E25,"")</f>
        <v/>
      </c>
      <c r="B256" s="46" t="str" cm="1">
        <f t="array" ref="B256:F256">TRANSPOSE(Pairs_Doubles!F25:F29)</f>
        <v/>
      </c>
      <c r="C256" s="46" t="str">
        <v/>
      </c>
      <c r="D256">
        <v>0</v>
      </c>
      <c r="E256">
        <v>0</v>
      </c>
      <c r="F256">
        <v>0</v>
      </c>
      <c r="M256" s="73">
        <f>F256</f>
        <v>0</v>
      </c>
      <c r="N256" s="73" t="str">
        <f>IF(ISTEXT(E256),CONCATENATE("(",RIGHT(E256,LEN(TRIM(E256))-FIND(" ",TRIM(E256))),")"),"")</f>
        <v/>
      </c>
      <c r="O256" s="73" t="str">
        <f>IF(ISTEXT(C256),CONCATENATE(D256,", ",E256))</f>
        <v>0, 0</v>
      </c>
      <c r="P256" s="70">
        <v>2</v>
      </c>
      <c r="Q256" s="74">
        <f t="shared" si="77"/>
        <v>10</v>
      </c>
      <c r="R256" s="74">
        <f t="shared" si="78"/>
        <v>16</v>
      </c>
      <c r="S256" s="81" t="str">
        <f t="shared" si="79"/>
        <v/>
      </c>
      <c r="T256" s="74" t="str">
        <f t="shared" si="80"/>
        <v/>
      </c>
      <c r="U256" s="46" t="str">
        <f>IF(Pairs_Doubles!E25&gt;0,Pairs_Doubles!F29,"")</f>
        <v/>
      </c>
    </row>
    <row r="257" spans="1:21" hidden="1" x14ac:dyDescent="0.55000000000000004"/>
    <row r="258" spans="1:21" hidden="1" x14ac:dyDescent="0.55000000000000004"/>
    <row r="259" spans="1:21" hidden="1" x14ac:dyDescent="0.55000000000000004"/>
    <row r="260" spans="1:21" hidden="1" x14ac:dyDescent="0.55000000000000004"/>
    <row r="261" spans="1:21" hidden="1" x14ac:dyDescent="0.55000000000000004"/>
    <row r="262" spans="1:21" x14ac:dyDescent="0.55000000000000004">
      <c r="A262" s="70" t="str">
        <f>IF(Pairs_Doubles!A32&gt;0,Pairs_Doubles!A32,"")</f>
        <v/>
      </c>
      <c r="B262" s="46" t="str" cm="1">
        <f t="array" ref="B262:F262">TRANSPOSE(Pairs_Doubles!B32:B36)</f>
        <v/>
      </c>
      <c r="C262" s="46" t="str">
        <v/>
      </c>
      <c r="D262">
        <v>0</v>
      </c>
      <c r="E262">
        <v>0</v>
      </c>
      <c r="F262">
        <v>0</v>
      </c>
      <c r="M262" s="73">
        <f>F262</f>
        <v>0</v>
      </c>
      <c r="N262" s="73" t="str">
        <f>IF(ISTEXT(E262),CONCATENATE("(",RIGHT(E262,LEN(TRIM(E262))-FIND(" ",TRIM(E262))),")"),"")</f>
        <v/>
      </c>
      <c r="O262" s="73" t="str">
        <f>IF(ISTEXT(C262),CONCATENATE(D262,", ",E262))</f>
        <v>0, 0</v>
      </c>
      <c r="P262" s="70">
        <v>2</v>
      </c>
      <c r="Q262" s="74">
        <f t="shared" ref="Q262:Q263" si="81">P262*Q$2</f>
        <v>10</v>
      </c>
      <c r="R262" s="74">
        <f t="shared" ref="R262:R263" si="82">P262*R$2</f>
        <v>16</v>
      </c>
      <c r="S262" s="81" t="str">
        <f t="shared" ref="S262:S263" si="83">IF(A262=$V$2,"TO",IF(A262=$W$2,"TO",""))</f>
        <v/>
      </c>
      <c r="T262" s="74" t="str">
        <f t="shared" ref="T262:T263" si="84">IF(ISNUMBER(A262),IF(S262="TO",R262,Q262),"")</f>
        <v/>
      </c>
      <c r="U262" s="46" t="str">
        <f>IF(Pairs_Doubles!A32&gt;0,Pairs_Doubles!B36,"")</f>
        <v/>
      </c>
    </row>
    <row r="263" spans="1:21" x14ac:dyDescent="0.55000000000000004">
      <c r="A263" s="70" t="str">
        <f>IF(Pairs_Doubles!E32&gt;0,Pairs_Doubles!E32,"")</f>
        <v/>
      </c>
      <c r="B263" s="46" t="str" cm="1">
        <f t="array" ref="B263:F263">TRANSPOSE(Pairs_Doubles!F32:F36)</f>
        <v/>
      </c>
      <c r="C263" s="46" t="str">
        <v/>
      </c>
      <c r="D263">
        <v>0</v>
      </c>
      <c r="E263">
        <v>0</v>
      </c>
      <c r="F263">
        <v>0</v>
      </c>
      <c r="M263" s="73">
        <f>F263</f>
        <v>0</v>
      </c>
      <c r="N263" s="73" t="str">
        <f>IF(ISTEXT(E263),CONCATENATE("(",RIGHT(E263,LEN(TRIM(E263))-FIND(" ",TRIM(E263))),")"),"")</f>
        <v/>
      </c>
      <c r="O263" s="73" t="str">
        <f>IF(ISTEXT(C263),CONCATENATE(D263,", ",E263))</f>
        <v>0, 0</v>
      </c>
      <c r="P263" s="70">
        <v>2</v>
      </c>
      <c r="Q263" s="74">
        <f t="shared" si="81"/>
        <v>10</v>
      </c>
      <c r="R263" s="74">
        <f t="shared" si="82"/>
        <v>16</v>
      </c>
      <c r="S263" s="81" t="str">
        <f t="shared" si="83"/>
        <v/>
      </c>
      <c r="T263" s="74" t="str">
        <f t="shared" si="84"/>
        <v/>
      </c>
      <c r="U263" s="46" t="str">
        <f>IF(Pairs_Doubles!E32&gt;0,Pairs_Doubles!F36,"")</f>
        <v/>
      </c>
    </row>
    <row r="264" spans="1:21" hidden="1" x14ac:dyDescent="0.55000000000000004"/>
    <row r="265" spans="1:21" hidden="1" x14ac:dyDescent="0.55000000000000004"/>
    <row r="266" spans="1:21" hidden="1" x14ac:dyDescent="0.55000000000000004"/>
    <row r="267" spans="1:21" hidden="1" x14ac:dyDescent="0.55000000000000004"/>
    <row r="268" spans="1:21" hidden="1" x14ac:dyDescent="0.55000000000000004"/>
    <row r="269" spans="1:21" x14ac:dyDescent="0.55000000000000004">
      <c r="A269" s="70" t="str">
        <f>IF(Pairs_Doubles!A39&gt;0,Pairs_Doubles!A39,"")</f>
        <v/>
      </c>
      <c r="B269" s="46" t="str" cm="1">
        <f t="array" ref="B269:F269">TRANSPOSE(Pairs_Doubles!B39:B43)</f>
        <v/>
      </c>
      <c r="C269" s="46" t="str">
        <v/>
      </c>
      <c r="D269">
        <v>0</v>
      </c>
      <c r="E269">
        <v>0</v>
      </c>
      <c r="F269">
        <v>0</v>
      </c>
      <c r="M269" s="73">
        <f>F269</f>
        <v>0</v>
      </c>
      <c r="N269" s="73" t="str">
        <f>IF(ISTEXT(E269),CONCATENATE("(",RIGHT(E269,LEN(TRIM(E269))-FIND(" ",TRIM(E269))),")"),"")</f>
        <v/>
      </c>
      <c r="O269" s="73" t="str">
        <f>IF(ISTEXT(C269),CONCATENATE(D269,", ",E269))</f>
        <v>0, 0</v>
      </c>
      <c r="P269" s="70">
        <v>2</v>
      </c>
      <c r="Q269" s="74">
        <f t="shared" ref="Q269:Q270" si="85">P269*Q$2</f>
        <v>10</v>
      </c>
      <c r="R269" s="74">
        <f t="shared" ref="R269:R270" si="86">P269*R$2</f>
        <v>16</v>
      </c>
      <c r="S269" s="81" t="str">
        <f t="shared" ref="S269:S270" si="87">IF(A269=$V$2,"TO",IF(A269=$W$2,"TO",""))</f>
        <v/>
      </c>
      <c r="T269" s="74" t="str">
        <f t="shared" ref="T269:T270" si="88">IF(ISNUMBER(A269),IF(S269="TO",R269,Q269),"")</f>
        <v/>
      </c>
      <c r="U269" s="46" t="str">
        <f>IF(Pairs_Doubles!A39&gt;0,Pairs_Doubles!B43,"")</f>
        <v/>
      </c>
    </row>
    <row r="270" spans="1:21" x14ac:dyDescent="0.55000000000000004">
      <c r="A270" s="70" t="str">
        <f>IF(Pairs_Doubles!E39&gt;0,Pairs_Doubles!E39,"")</f>
        <v/>
      </c>
      <c r="B270" s="46" t="str" cm="1">
        <f t="array" ref="B270:F270">TRANSPOSE(Pairs_Doubles!F39:F43)</f>
        <v/>
      </c>
      <c r="C270" s="46" t="str">
        <v/>
      </c>
      <c r="D270">
        <v>0</v>
      </c>
      <c r="E270">
        <v>0</v>
      </c>
      <c r="F270">
        <v>0</v>
      </c>
      <c r="M270" s="73">
        <f>F270</f>
        <v>0</v>
      </c>
      <c r="N270" s="73" t="str">
        <f>IF(ISTEXT(E270),CONCATENATE("(",RIGHT(E270,LEN(TRIM(E270))-FIND(" ",TRIM(E270))),")"),"")</f>
        <v/>
      </c>
      <c r="O270" s="73" t="str">
        <f>IF(ISTEXT(C270),CONCATENATE(D270,", ",E270))</f>
        <v>0, 0</v>
      </c>
      <c r="P270" s="70">
        <v>2</v>
      </c>
      <c r="Q270" s="74">
        <f t="shared" si="85"/>
        <v>10</v>
      </c>
      <c r="R270" s="74">
        <f t="shared" si="86"/>
        <v>16</v>
      </c>
      <c r="S270" s="81" t="str">
        <f t="shared" si="87"/>
        <v/>
      </c>
      <c r="T270" s="74" t="str">
        <f t="shared" si="88"/>
        <v/>
      </c>
      <c r="U270" s="46" t="str">
        <f>IF(Pairs_Doubles!E39&gt;0,Pairs_Doubles!F43,"")</f>
        <v/>
      </c>
    </row>
    <row r="271" spans="1:21" hidden="1" x14ac:dyDescent="0.55000000000000004"/>
    <row r="272" spans="1:21" hidden="1" x14ac:dyDescent="0.55000000000000004"/>
    <row r="273" spans="1:21" hidden="1" x14ac:dyDescent="0.55000000000000004"/>
    <row r="274" spans="1:21" hidden="1" x14ac:dyDescent="0.55000000000000004"/>
    <row r="275" spans="1:21" hidden="1" x14ac:dyDescent="0.55000000000000004"/>
    <row r="276" spans="1:21" x14ac:dyDescent="0.55000000000000004">
      <c r="A276" s="70" t="str">
        <f>IF(Pairs_Doubles!A46&gt;0,Pairs_Doubles!A46,"")</f>
        <v/>
      </c>
      <c r="B276" s="46" t="str" cm="1">
        <f t="array" ref="B276:F276">TRANSPOSE(Pairs_Doubles!B46:B50)</f>
        <v/>
      </c>
      <c r="C276" s="46" t="str">
        <v/>
      </c>
      <c r="D276">
        <v>0</v>
      </c>
      <c r="E276">
        <v>0</v>
      </c>
      <c r="F276">
        <v>0</v>
      </c>
      <c r="M276" s="73">
        <f>F276</f>
        <v>0</v>
      </c>
      <c r="N276" s="73" t="str">
        <f>IF(ISTEXT(E276),CONCATENATE("(",RIGHT(E276,LEN(TRIM(E276))-FIND(" ",TRIM(E276))),")"),"")</f>
        <v/>
      </c>
      <c r="O276" s="73" t="str">
        <f>IF(ISTEXT(C276),CONCATENATE(D276,", ",E276))</f>
        <v>0, 0</v>
      </c>
      <c r="P276" s="70">
        <v>2</v>
      </c>
      <c r="Q276" s="74">
        <f t="shared" ref="Q276:Q277" si="89">P276*Q$2</f>
        <v>10</v>
      </c>
      <c r="R276" s="74">
        <f t="shared" ref="R276:R277" si="90">P276*R$2</f>
        <v>16</v>
      </c>
      <c r="S276" s="81" t="str">
        <f t="shared" ref="S276:S277" si="91">IF(A276=$V$2,"TO",IF(A276=$W$2,"TO",""))</f>
        <v/>
      </c>
      <c r="T276" s="74" t="str">
        <f t="shared" ref="T276:T277" si="92">IF(ISNUMBER(A276),IF(S276="TO",R276,Q276),"")</f>
        <v/>
      </c>
      <c r="U276" s="46" t="str">
        <f>IF(Pairs_Doubles!A46&gt;0,Pairs_Doubles!B50,"")</f>
        <v/>
      </c>
    </row>
    <row r="277" spans="1:21" x14ac:dyDescent="0.55000000000000004">
      <c r="A277" s="70" t="str">
        <f>IF(Pairs_Doubles!E46&gt;0,Pairs_Doubles!E46,"")</f>
        <v/>
      </c>
      <c r="B277" s="46" t="str" cm="1">
        <f t="array" ref="B277:F277">TRANSPOSE(Pairs_Doubles!F46:F50)</f>
        <v/>
      </c>
      <c r="C277" s="46" t="str">
        <v/>
      </c>
      <c r="D277">
        <v>0</v>
      </c>
      <c r="E277">
        <v>0</v>
      </c>
      <c r="F277">
        <v>0</v>
      </c>
      <c r="M277" s="73">
        <f>F277</f>
        <v>0</v>
      </c>
      <c r="N277" s="73" t="str">
        <f>IF(ISTEXT(E277),CONCATENATE("(",RIGHT(E277,LEN(TRIM(E277))-FIND(" ",TRIM(E277))),")"),"")</f>
        <v/>
      </c>
      <c r="O277" s="73" t="str">
        <f>IF(ISTEXT(C277),CONCATENATE(D277,", ",E277))</f>
        <v>0, 0</v>
      </c>
      <c r="P277" s="70">
        <v>2</v>
      </c>
      <c r="Q277" s="74">
        <f t="shared" si="89"/>
        <v>10</v>
      </c>
      <c r="R277" s="74">
        <f t="shared" si="90"/>
        <v>16</v>
      </c>
      <c r="S277" s="81" t="str">
        <f t="shared" si="91"/>
        <v/>
      </c>
      <c r="T277" s="74" t="str">
        <f t="shared" si="92"/>
        <v/>
      </c>
      <c r="U277" s="46" t="str">
        <f>IF(Pairs_Doubles!E46&gt;0,Pairs_Doubles!F50,"")</f>
        <v/>
      </c>
    </row>
    <row r="278" spans="1:21" hidden="1" x14ac:dyDescent="0.55000000000000004"/>
    <row r="279" spans="1:21" hidden="1" x14ac:dyDescent="0.55000000000000004"/>
    <row r="280" spans="1:21" hidden="1" x14ac:dyDescent="0.55000000000000004"/>
    <row r="281" spans="1:21" hidden="1" x14ac:dyDescent="0.55000000000000004"/>
    <row r="282" spans="1:21" hidden="1" x14ac:dyDescent="0.55000000000000004"/>
    <row r="283" spans="1:21" x14ac:dyDescent="0.55000000000000004">
      <c r="A283" s="70" t="str">
        <f>IF(Pairs_Doubles!A53&gt;0,Pairs_Doubles!A53,"")</f>
        <v/>
      </c>
      <c r="B283" s="46" t="str" cm="1">
        <f t="array" ref="B283:F283">TRANSPOSE(Pairs_Doubles!B53:B57)</f>
        <v/>
      </c>
      <c r="C283" s="46" t="str">
        <v/>
      </c>
      <c r="D283">
        <v>0</v>
      </c>
      <c r="E283">
        <v>0</v>
      </c>
      <c r="F283">
        <v>0</v>
      </c>
      <c r="M283" s="73">
        <f>F283</f>
        <v>0</v>
      </c>
      <c r="N283" s="73" t="str">
        <f>IF(ISTEXT(E283),CONCATENATE("(",RIGHT(E283,LEN(TRIM(E283))-FIND(" ",TRIM(E283))),")"),"")</f>
        <v/>
      </c>
      <c r="O283" s="73" t="str">
        <f>IF(ISTEXT(C283),CONCATENATE(D283,", ",E283))</f>
        <v>0, 0</v>
      </c>
      <c r="P283" s="70">
        <v>2</v>
      </c>
      <c r="Q283" s="74">
        <f t="shared" ref="Q283:Q284" si="93">P283*Q$2</f>
        <v>10</v>
      </c>
      <c r="R283" s="74">
        <f t="shared" ref="R283:R284" si="94">P283*R$2</f>
        <v>16</v>
      </c>
      <c r="S283" s="81" t="str">
        <f t="shared" ref="S283:S284" si="95">IF(A283=$V$2,"TO",IF(A283=$W$2,"TO",""))</f>
        <v/>
      </c>
      <c r="T283" s="74" t="str">
        <f t="shared" ref="T283:T284" si="96">IF(ISNUMBER(A283),IF(S283="TO",R283,Q283),"")</f>
        <v/>
      </c>
      <c r="U283" s="46" t="str">
        <f>IF(Pairs_Doubles!A53&gt;0,Pairs_Doubles!B57,"")</f>
        <v/>
      </c>
    </row>
    <row r="284" spans="1:21" x14ac:dyDescent="0.55000000000000004">
      <c r="A284" s="70" t="str">
        <f>IF(Pairs_Doubles!E53&gt;0,Pairs_Doubles!E53,"")</f>
        <v/>
      </c>
      <c r="B284" s="46" t="str" cm="1">
        <f t="array" ref="B284:F284">TRANSPOSE(Pairs_Doubles!F53:F57)</f>
        <v/>
      </c>
      <c r="C284" s="46" t="str">
        <v/>
      </c>
      <c r="D284">
        <v>0</v>
      </c>
      <c r="E284">
        <v>0</v>
      </c>
      <c r="F284">
        <v>0</v>
      </c>
      <c r="M284" s="73">
        <f>F284</f>
        <v>0</v>
      </c>
      <c r="N284" s="73" t="str">
        <f>IF(ISTEXT(E284),CONCATENATE("(",RIGHT(E284,LEN(TRIM(E284))-FIND(" ",TRIM(E284))),")"),"")</f>
        <v/>
      </c>
      <c r="O284" s="73" t="str">
        <f>IF(ISTEXT(C284),CONCATENATE(D284,", ",E284))</f>
        <v>0, 0</v>
      </c>
      <c r="P284" s="70">
        <v>2</v>
      </c>
      <c r="Q284" s="74">
        <f t="shared" si="93"/>
        <v>10</v>
      </c>
      <c r="R284" s="74">
        <f t="shared" si="94"/>
        <v>16</v>
      </c>
      <c r="S284" s="81" t="str">
        <f t="shared" si="95"/>
        <v/>
      </c>
      <c r="T284" s="74" t="str">
        <f t="shared" si="96"/>
        <v/>
      </c>
      <c r="U284" s="46" t="str">
        <f>IF(Pairs_Doubles!E53&gt;0,Pairs_Doubles!F57,"")</f>
        <v/>
      </c>
    </row>
    <row r="285" spans="1:21" hidden="1" x14ac:dyDescent="0.55000000000000004"/>
    <row r="286" spans="1:21" hidden="1" x14ac:dyDescent="0.55000000000000004"/>
    <row r="287" spans="1:21" hidden="1" x14ac:dyDescent="0.55000000000000004"/>
    <row r="288" spans="1:21" hidden="1" x14ac:dyDescent="0.55000000000000004"/>
    <row r="289" spans="1:21" hidden="1" x14ac:dyDescent="0.55000000000000004"/>
    <row r="290" spans="1:21" x14ac:dyDescent="0.55000000000000004">
      <c r="A290" s="70" t="str">
        <f>IF(Pairs_Doubles!A60&gt;0,Pairs_Doubles!A60,"")</f>
        <v/>
      </c>
      <c r="B290" s="46" t="str" cm="1">
        <f t="array" ref="B290:F290">TRANSPOSE(Pairs_Doubles!B60:B64)</f>
        <v/>
      </c>
      <c r="C290" s="46" t="str">
        <v/>
      </c>
      <c r="D290">
        <v>0</v>
      </c>
      <c r="E290">
        <v>0</v>
      </c>
      <c r="F290">
        <v>0</v>
      </c>
      <c r="M290" s="73">
        <f>F290</f>
        <v>0</v>
      </c>
      <c r="N290" s="73" t="str">
        <f>IF(ISTEXT(E290),CONCATENATE("(",RIGHT(E290,LEN(TRIM(E290))-FIND(" ",TRIM(E290))),")"),"")</f>
        <v/>
      </c>
      <c r="O290" s="73" t="str">
        <f>IF(ISTEXT(C290),CONCATENATE(D290,", ",E290))</f>
        <v>0, 0</v>
      </c>
      <c r="P290" s="70">
        <v>2</v>
      </c>
      <c r="Q290" s="74">
        <f t="shared" ref="Q290:Q291" si="97">P290*Q$2</f>
        <v>10</v>
      </c>
      <c r="R290" s="74">
        <f t="shared" ref="R290:R291" si="98">P290*R$2</f>
        <v>16</v>
      </c>
      <c r="S290" s="81" t="str">
        <f t="shared" ref="S290:S291" si="99">IF(A290=$V$2,"TO",IF(A290=$W$2,"TO",""))</f>
        <v/>
      </c>
      <c r="T290" s="74" t="str">
        <f t="shared" ref="T290:T291" si="100">IF(ISNUMBER(A290),IF(S290="TO",R290,Q290),"")</f>
        <v/>
      </c>
      <c r="U290" s="46" t="str">
        <f>IF(Pairs_Doubles!A60&gt;0,Pairs_Doubles!B64,"")</f>
        <v/>
      </c>
    </row>
    <row r="291" spans="1:21" x14ac:dyDescent="0.55000000000000004">
      <c r="A291" s="70" t="str">
        <f>IF(Pairs_Doubles!E60&gt;0,Pairs_Doubles!E60,"")</f>
        <v/>
      </c>
      <c r="B291" s="46" t="str" cm="1">
        <f t="array" ref="B291:F291">TRANSPOSE(Pairs_Doubles!F60:F64)</f>
        <v/>
      </c>
      <c r="C291" s="46" t="str">
        <v/>
      </c>
      <c r="D291">
        <v>0</v>
      </c>
      <c r="E291">
        <v>0</v>
      </c>
      <c r="F291">
        <v>0</v>
      </c>
      <c r="M291" s="73">
        <f>F291</f>
        <v>0</v>
      </c>
      <c r="N291" s="73" t="str">
        <f>IF(ISTEXT(E291),CONCATENATE("(",RIGHT(E291,LEN(TRIM(E291))-FIND(" ",TRIM(E291))),")"),"")</f>
        <v/>
      </c>
      <c r="O291" s="73" t="str">
        <f>IF(ISTEXT(C291),CONCATENATE(D291,", ",E291))</f>
        <v>0, 0</v>
      </c>
      <c r="P291" s="70">
        <v>2</v>
      </c>
      <c r="Q291" s="74">
        <f t="shared" si="97"/>
        <v>10</v>
      </c>
      <c r="R291" s="74">
        <f t="shared" si="98"/>
        <v>16</v>
      </c>
      <c r="S291" s="81" t="str">
        <f t="shared" si="99"/>
        <v/>
      </c>
      <c r="T291" s="74" t="str">
        <f t="shared" si="100"/>
        <v/>
      </c>
      <c r="U291" s="46" t="str">
        <f>IF(Pairs_Doubles!E60&gt;0,Pairs_Doubles!F64,"")</f>
        <v/>
      </c>
    </row>
    <row r="292" spans="1:21" hidden="1" x14ac:dyDescent="0.55000000000000004"/>
    <row r="293" spans="1:21" hidden="1" x14ac:dyDescent="0.55000000000000004"/>
    <row r="294" spans="1:21" hidden="1" x14ac:dyDescent="0.55000000000000004"/>
    <row r="295" spans="1:21" hidden="1" x14ac:dyDescent="0.55000000000000004"/>
    <row r="296" spans="1:21" hidden="1" x14ac:dyDescent="0.55000000000000004"/>
    <row r="297" spans="1:21" x14ac:dyDescent="0.55000000000000004">
      <c r="A297" s="70" t="str">
        <f>IF(Pairs_Doubles!A67&gt;0,Pairs_Doubles!A67,"")</f>
        <v/>
      </c>
      <c r="B297" s="46" t="str" cm="1">
        <f t="array" ref="B297:F297">TRANSPOSE(Pairs_Doubles!B67:B71)</f>
        <v/>
      </c>
      <c r="C297" s="46" t="str">
        <v/>
      </c>
      <c r="D297">
        <v>0</v>
      </c>
      <c r="E297">
        <v>0</v>
      </c>
      <c r="F297">
        <v>0</v>
      </c>
      <c r="M297" s="73">
        <f>F297</f>
        <v>0</v>
      </c>
      <c r="N297" s="73" t="str">
        <f>IF(ISTEXT(E297),CONCATENATE("(",RIGHT(E297,LEN(TRIM(E297))-FIND(" ",TRIM(E297))),")"),"")</f>
        <v/>
      </c>
      <c r="O297" s="73" t="str">
        <f>IF(ISTEXT(C297),CONCATENATE(D297,", ",E297))</f>
        <v>0, 0</v>
      </c>
      <c r="P297" s="70">
        <v>2</v>
      </c>
      <c r="Q297" s="74">
        <f t="shared" ref="Q297:Q298" si="101">P297*Q$2</f>
        <v>10</v>
      </c>
      <c r="R297" s="74">
        <f t="shared" ref="R297:R298" si="102">P297*R$2</f>
        <v>16</v>
      </c>
      <c r="S297" s="81" t="str">
        <f t="shared" ref="S297:S298" si="103">IF(A297=$V$2,"TO",IF(A297=$W$2,"TO",""))</f>
        <v/>
      </c>
      <c r="T297" s="74" t="str">
        <f t="shared" ref="T297:T298" si="104">IF(ISNUMBER(A297),IF(S297="TO",R297,Q297),"")</f>
        <v/>
      </c>
      <c r="U297" s="46" t="str">
        <f>IF(Pairs_Doubles!A67&gt;0,Pairs_Doubles!B71,"")</f>
        <v/>
      </c>
    </row>
    <row r="298" spans="1:21" x14ac:dyDescent="0.55000000000000004">
      <c r="A298" s="70" t="str">
        <f>IF(Pairs_Doubles!E67&gt;0,Pairs_Doubles!E67,"")</f>
        <v/>
      </c>
      <c r="B298" s="46" t="str" cm="1">
        <f t="array" ref="B298:F298">TRANSPOSE(Pairs_Doubles!F67:F71)</f>
        <v/>
      </c>
      <c r="C298" s="46" t="str">
        <v/>
      </c>
      <c r="D298">
        <v>0</v>
      </c>
      <c r="E298">
        <v>0</v>
      </c>
      <c r="F298">
        <v>0</v>
      </c>
      <c r="M298" s="73">
        <f>F298</f>
        <v>0</v>
      </c>
      <c r="N298" s="73" t="str">
        <f>IF(ISTEXT(E298),CONCATENATE("(",RIGHT(E298,LEN(TRIM(E298))-FIND(" ",TRIM(E298))),")"),"")</f>
        <v/>
      </c>
      <c r="O298" s="73" t="str">
        <f>IF(ISTEXT(C298),CONCATENATE(D298,", ",E298))</f>
        <v>0, 0</v>
      </c>
      <c r="P298" s="70">
        <v>2</v>
      </c>
      <c r="Q298" s="74">
        <f t="shared" si="101"/>
        <v>10</v>
      </c>
      <c r="R298" s="74">
        <f t="shared" si="102"/>
        <v>16</v>
      </c>
      <c r="S298" s="81" t="str">
        <f t="shared" si="103"/>
        <v/>
      </c>
      <c r="T298" s="74" t="str">
        <f t="shared" si="104"/>
        <v/>
      </c>
      <c r="U298" s="46" t="str">
        <f>IF(Pairs_Doubles!E67&gt;0,Pairs_Doubles!F71,"")</f>
        <v/>
      </c>
    </row>
    <row r="299" spans="1:21" hidden="1" x14ac:dyDescent="0.55000000000000004"/>
    <row r="300" spans="1:21" hidden="1" x14ac:dyDescent="0.55000000000000004"/>
    <row r="301" spans="1:21" hidden="1" x14ac:dyDescent="0.55000000000000004"/>
    <row r="302" spans="1:21" hidden="1" x14ac:dyDescent="0.55000000000000004"/>
    <row r="303" spans="1:21" hidden="1" x14ac:dyDescent="0.55000000000000004"/>
    <row r="304" spans="1:21" x14ac:dyDescent="0.55000000000000004">
      <c r="A304" s="70" t="str">
        <f>IF(Pairs_Doubles!A74&gt;0,Pairs_Doubles!A74,"")</f>
        <v/>
      </c>
      <c r="B304" s="46" t="str" cm="1">
        <f t="array" ref="B304:F304">TRANSPOSE(Pairs_Doubles!B74:B78)</f>
        <v/>
      </c>
      <c r="C304" s="46" t="str">
        <v/>
      </c>
      <c r="D304">
        <v>0</v>
      </c>
      <c r="E304">
        <v>0</v>
      </c>
      <c r="F304">
        <v>0</v>
      </c>
      <c r="M304" s="73">
        <f>F304</f>
        <v>0</v>
      </c>
      <c r="N304" s="73" t="str">
        <f>IF(ISTEXT(E304),CONCATENATE("(",RIGHT(E304,LEN(TRIM(E304))-FIND(" ",TRIM(E304))),")"),"")</f>
        <v/>
      </c>
      <c r="O304" s="73" t="str">
        <f>IF(ISTEXT(C304),CONCATENATE(D304,", ",E304))</f>
        <v>0, 0</v>
      </c>
      <c r="P304" s="70">
        <v>2</v>
      </c>
      <c r="Q304" s="74">
        <f t="shared" ref="Q304:Q305" si="105">P304*Q$2</f>
        <v>10</v>
      </c>
      <c r="R304" s="74">
        <f t="shared" ref="R304:R305" si="106">P304*R$2</f>
        <v>16</v>
      </c>
      <c r="S304" s="81" t="str">
        <f t="shared" ref="S304:S305" si="107">IF(A304=$V$2,"TO",IF(A304=$W$2,"TO",""))</f>
        <v/>
      </c>
      <c r="T304" s="74" t="str">
        <f t="shared" ref="T304:T305" si="108">IF(ISNUMBER(A304),IF(S304="TO",R304,Q304),"")</f>
        <v/>
      </c>
      <c r="U304" s="46" t="str">
        <f>IF(Pairs_Doubles!A74&gt;0,Pairs_Doubles!B78,"")</f>
        <v/>
      </c>
    </row>
    <row r="305" spans="1:21" x14ac:dyDescent="0.55000000000000004">
      <c r="A305" s="70" t="str">
        <f>IF(Pairs_Doubles!E74&gt;0,Pairs_Doubles!E74,"")</f>
        <v/>
      </c>
      <c r="B305" s="46" t="str" cm="1">
        <f t="array" ref="B305:F305">TRANSPOSE(Pairs_Doubles!F74:F78)</f>
        <v/>
      </c>
      <c r="C305" s="46" t="str">
        <v/>
      </c>
      <c r="D305">
        <v>0</v>
      </c>
      <c r="E305">
        <v>0</v>
      </c>
      <c r="F305">
        <v>0</v>
      </c>
      <c r="M305" s="73">
        <f>F305</f>
        <v>0</v>
      </c>
      <c r="N305" s="73" t="str">
        <f>IF(ISTEXT(E305),CONCATENATE("(",RIGHT(E305,LEN(TRIM(E305))-FIND(" ",TRIM(E305))),")"),"")</f>
        <v/>
      </c>
      <c r="O305" s="73" t="str">
        <f>IF(ISTEXT(C305),CONCATENATE(D305,", ",E305))</f>
        <v>0, 0</v>
      </c>
      <c r="P305" s="70">
        <v>2</v>
      </c>
      <c r="Q305" s="74">
        <f t="shared" si="105"/>
        <v>10</v>
      </c>
      <c r="R305" s="74">
        <f t="shared" si="106"/>
        <v>16</v>
      </c>
      <c r="S305" s="81" t="str">
        <f t="shared" si="107"/>
        <v/>
      </c>
      <c r="T305" s="74" t="str">
        <f t="shared" si="108"/>
        <v/>
      </c>
      <c r="U305" s="46" t="str">
        <f>IF(Pairs_Doubles!E74&gt;0,Pairs_Doubles!F78,"")</f>
        <v/>
      </c>
    </row>
    <row r="306" spans="1:21" hidden="1" x14ac:dyDescent="0.55000000000000004"/>
    <row r="307" spans="1:21" hidden="1" x14ac:dyDescent="0.55000000000000004"/>
    <row r="308" spans="1:21" hidden="1" x14ac:dyDescent="0.55000000000000004"/>
    <row r="309" spans="1:21" hidden="1" x14ac:dyDescent="0.55000000000000004"/>
    <row r="310" spans="1:21" hidden="1" x14ac:dyDescent="0.55000000000000004"/>
    <row r="311" spans="1:21" x14ac:dyDescent="0.55000000000000004">
      <c r="A311" s="70" t="str">
        <f>IF(Pairs_Doubles!A81&gt;0,Pairs_Doubles!A81,"")</f>
        <v/>
      </c>
      <c r="B311" s="46" t="str" cm="1">
        <f t="array" ref="B311:F311">TRANSPOSE(Pairs_Doubles!B81:B85)</f>
        <v/>
      </c>
      <c r="C311" s="46" t="str">
        <v/>
      </c>
      <c r="D311">
        <v>0</v>
      </c>
      <c r="E311">
        <v>0</v>
      </c>
      <c r="F311">
        <v>0</v>
      </c>
      <c r="M311" s="73">
        <f>F311</f>
        <v>0</v>
      </c>
      <c r="N311" s="73" t="str">
        <f>IF(ISTEXT(E311),CONCATENATE("(",RIGHT(E311,LEN(TRIM(E311))-FIND(" ",TRIM(E311))),")"),"")</f>
        <v/>
      </c>
      <c r="O311" s="73" t="str">
        <f>IF(ISTEXT(C311),CONCATENATE(D311,", ",E311))</f>
        <v>0, 0</v>
      </c>
      <c r="P311" s="70">
        <v>2</v>
      </c>
      <c r="Q311" s="74">
        <f t="shared" ref="Q311:Q312" si="109">P311*Q$2</f>
        <v>10</v>
      </c>
      <c r="R311" s="74">
        <f t="shared" ref="R311:R312" si="110">P311*R$2</f>
        <v>16</v>
      </c>
      <c r="S311" s="81" t="str">
        <f t="shared" ref="S311:S312" si="111">IF(A311=$V$2,"TO",IF(A311=$W$2,"TO",""))</f>
        <v/>
      </c>
      <c r="T311" s="74" t="str">
        <f t="shared" ref="T311:T312" si="112">IF(ISNUMBER(A311),IF(S311="TO",R311,Q311),"")</f>
        <v/>
      </c>
      <c r="U311" s="46" t="str">
        <f>IF(Pairs_Doubles!A81&gt;0,Pairs_Doubles!B85,"")</f>
        <v/>
      </c>
    </row>
    <row r="312" spans="1:21" x14ac:dyDescent="0.55000000000000004">
      <c r="A312" s="70" t="str">
        <f>IF(Pairs_Doubles!E81&gt;0,Pairs_Doubles!E81,"")</f>
        <v/>
      </c>
      <c r="B312" s="46" t="str" cm="1">
        <f t="array" ref="B312:F312">TRANSPOSE(Pairs_Doubles!F81:F85)</f>
        <v/>
      </c>
      <c r="C312" s="46" t="str">
        <v/>
      </c>
      <c r="D312">
        <v>0</v>
      </c>
      <c r="E312">
        <v>0</v>
      </c>
      <c r="F312">
        <v>0</v>
      </c>
      <c r="M312" s="73">
        <f>F312</f>
        <v>0</v>
      </c>
      <c r="N312" s="73" t="str">
        <f>IF(ISTEXT(E312),CONCATENATE("(",RIGHT(E312,LEN(TRIM(E312))-FIND(" ",TRIM(E312))),")"),"")</f>
        <v/>
      </c>
      <c r="O312" s="73" t="str">
        <f>IF(ISTEXT(C312),CONCATENATE(D312,", ",E312))</f>
        <v>0, 0</v>
      </c>
      <c r="P312" s="70">
        <v>2</v>
      </c>
      <c r="Q312" s="74">
        <f t="shared" si="109"/>
        <v>10</v>
      </c>
      <c r="R312" s="74">
        <f t="shared" si="110"/>
        <v>16</v>
      </c>
      <c r="S312" s="81" t="str">
        <f t="shared" si="111"/>
        <v/>
      </c>
      <c r="T312" s="74" t="str">
        <f t="shared" si="112"/>
        <v/>
      </c>
      <c r="U312" s="46" t="str">
        <f>IF(Pairs_Doubles!E81&gt;0,Pairs_Doubles!F85,"")</f>
        <v/>
      </c>
    </row>
    <row r="313" spans="1:21" hidden="1" x14ac:dyDescent="0.55000000000000004"/>
    <row r="314" spans="1:21" hidden="1" x14ac:dyDescent="0.55000000000000004"/>
    <row r="315" spans="1:21" hidden="1" x14ac:dyDescent="0.55000000000000004"/>
    <row r="316" spans="1:21" hidden="1" x14ac:dyDescent="0.55000000000000004"/>
    <row r="317" spans="1:21" hidden="1" x14ac:dyDescent="0.55000000000000004"/>
    <row r="318" spans="1:21" hidden="1" x14ac:dyDescent="0.55000000000000004"/>
    <row r="319" spans="1:21" hidden="1" x14ac:dyDescent="0.55000000000000004"/>
    <row r="320" spans="1:21" ht="18.3" hidden="1" x14ac:dyDescent="0.55000000000000004">
      <c r="B320" s="92" t="s">
        <v>92</v>
      </c>
    </row>
    <row r="321" spans="1:21" hidden="1" x14ac:dyDescent="0.55000000000000004">
      <c r="B321" s="45" t="s">
        <v>47</v>
      </c>
      <c r="C321" s="45" t="s">
        <v>31</v>
      </c>
      <c r="D321" s="39" t="s">
        <v>91</v>
      </c>
      <c r="E321" s="39" t="s">
        <v>35</v>
      </c>
      <c r="F321" s="39"/>
      <c r="G321" s="39"/>
    </row>
    <row r="322" spans="1:21" x14ac:dyDescent="0.55000000000000004">
      <c r="A322" s="70" t="str">
        <f>IF(Singles!A4&gt;0,Singles!A4,"")</f>
        <v/>
      </c>
      <c r="B322" s="46" t="str" cm="1">
        <f t="array" ref="B322:E322">TRANSPOSE(Singles!B4:B7)</f>
        <v/>
      </c>
      <c r="C322" s="46" t="str">
        <v/>
      </c>
      <c r="D322">
        <v>0</v>
      </c>
      <c r="E322">
        <v>0</v>
      </c>
      <c r="M322" s="73" t="str">
        <f>IF(E322&gt;0,E322,"")</f>
        <v/>
      </c>
      <c r="N322" s="73" t="str">
        <f>IF(ISTEXT(D322),CONCATENATE("(",RIGHT(D322,LEN(TRIM(D322))-FIND(" ",TRIM(D322))),")"),"")</f>
        <v/>
      </c>
      <c r="O322" s="73">
        <f>IF(ISTEXT(C322),D322,"")</f>
        <v>0</v>
      </c>
      <c r="P322" s="70">
        <v>1</v>
      </c>
      <c r="Q322" s="74">
        <f t="shared" ref="Q322" si="113">P322*Q$2</f>
        <v>5</v>
      </c>
      <c r="R322" s="74">
        <f t="shared" ref="R322" si="114">P322*R$2</f>
        <v>8</v>
      </c>
      <c r="S322" s="81" t="str">
        <f t="shared" ref="S322:S323" si="115">IF(A322=$V$2,"TO",IF(A322=$W$2,"TO",""))</f>
        <v/>
      </c>
      <c r="T322" s="74" t="str">
        <f t="shared" ref="T322" si="116">IF(ISNUMBER(A322),IF(S322="TO",R322,Q322),"")</f>
        <v/>
      </c>
      <c r="U322" s="46" t="str">
        <f>IF(Singles!A4&gt;0,Singles!B7,"")</f>
        <v/>
      </c>
    </row>
    <row r="323" spans="1:21" x14ac:dyDescent="0.55000000000000004">
      <c r="A323" s="70" t="str">
        <f>IF(Singles!E4&gt;0,Singles!E4,"")</f>
        <v/>
      </c>
      <c r="B323" s="46" t="str" cm="1">
        <f t="array" ref="B323:E323">TRANSPOSE(Singles!F4:F7)</f>
        <v/>
      </c>
      <c r="C323" s="46" t="str">
        <v/>
      </c>
      <c r="D323">
        <v>0</v>
      </c>
      <c r="E323">
        <v>0</v>
      </c>
      <c r="M323" s="73" t="str">
        <f>IF(E323&gt;0,E323,"")</f>
        <v/>
      </c>
      <c r="N323" s="73" t="str">
        <f>IF(ISTEXT(D323),CONCATENATE("(",RIGHT(D323,LEN(TRIM(D323))-FIND(" ",TRIM(D323))),")"),"")</f>
        <v/>
      </c>
      <c r="O323" s="73">
        <f>IF(ISTEXT(C323),D323,"")</f>
        <v>0</v>
      </c>
      <c r="P323" s="70">
        <v>1</v>
      </c>
      <c r="Q323" s="74">
        <f t="shared" ref="Q323" si="117">P323*Q$2</f>
        <v>5</v>
      </c>
      <c r="R323" s="74">
        <f t="shared" ref="R323" si="118">P323*R$2</f>
        <v>8</v>
      </c>
      <c r="S323" s="81" t="str">
        <f t="shared" si="115"/>
        <v/>
      </c>
      <c r="T323" s="74" t="str">
        <f t="shared" ref="T323" si="119">IF(ISNUMBER(A323),IF(S323="TO",R323,Q323),"")</f>
        <v/>
      </c>
      <c r="U323" s="46" t="str">
        <f>IF(Singles!E4&gt;0,Singles!F7,"")</f>
        <v/>
      </c>
    </row>
    <row r="324" spans="1:21" hidden="1" x14ac:dyDescent="0.55000000000000004"/>
    <row r="325" spans="1:21" hidden="1" x14ac:dyDescent="0.55000000000000004"/>
    <row r="326" spans="1:21" hidden="1" x14ac:dyDescent="0.55000000000000004"/>
    <row r="327" spans="1:21" hidden="1" x14ac:dyDescent="0.55000000000000004"/>
    <row r="328" spans="1:21" x14ac:dyDescent="0.55000000000000004">
      <c r="A328" s="70" t="str">
        <f>IF(Singles!A10&gt;0,Singles!A10,"")</f>
        <v/>
      </c>
      <c r="B328" s="46" t="str" cm="1">
        <f t="array" ref="B328:E328">TRANSPOSE(Singles!B10:B13)</f>
        <v/>
      </c>
      <c r="C328" s="46" t="str">
        <v/>
      </c>
      <c r="D328">
        <v>0</v>
      </c>
      <c r="E328">
        <v>0</v>
      </c>
      <c r="M328" s="73" t="str">
        <f>IF(E328&gt;0,E328,"")</f>
        <v/>
      </c>
      <c r="N328" s="73" t="str">
        <f>IF(ISTEXT(D328),CONCATENATE("(",RIGHT(D328,LEN(TRIM(D328))-FIND(" ",TRIM(D328))),")"),"")</f>
        <v/>
      </c>
      <c r="O328" s="73">
        <f>IF(ISTEXT(C328),D328,"")</f>
        <v>0</v>
      </c>
      <c r="P328" s="70">
        <v>1</v>
      </c>
      <c r="Q328" s="74">
        <f t="shared" ref="Q328:Q329" si="120">P328*Q$2</f>
        <v>5</v>
      </c>
      <c r="R328" s="74">
        <f t="shared" ref="R328:R329" si="121">P328*R$2</f>
        <v>8</v>
      </c>
      <c r="S328" s="81" t="str">
        <f t="shared" ref="S328:S329" si="122">IF(A328=$V$2,"TO",IF(A328=$W$2,"TO",""))</f>
        <v/>
      </c>
      <c r="T328" s="74" t="str">
        <f t="shared" ref="T328:T329" si="123">IF(ISNUMBER(A328),IF(S328="TO",R328,Q328),"")</f>
        <v/>
      </c>
      <c r="U328" s="46" t="str">
        <f>IF(Singles!A10&gt;0,Singles!B13,"")</f>
        <v/>
      </c>
    </row>
    <row r="329" spans="1:21" x14ac:dyDescent="0.55000000000000004">
      <c r="A329" s="70" t="str">
        <f>IF(Singles!E10&gt;0,Singles!E10,"")</f>
        <v/>
      </c>
      <c r="B329" s="46" t="str" cm="1">
        <f t="array" ref="B329:E329">TRANSPOSE(Singles!F10:F13)</f>
        <v/>
      </c>
      <c r="C329" s="46" t="str">
        <v/>
      </c>
      <c r="D329">
        <v>0</v>
      </c>
      <c r="E329">
        <v>0</v>
      </c>
      <c r="M329" s="73" t="str">
        <f>IF(E329&gt;0,E329,"")</f>
        <v/>
      </c>
      <c r="N329" s="73" t="str">
        <f>IF(ISTEXT(D329),CONCATENATE("(",RIGHT(D329,LEN(TRIM(D329))-FIND(" ",TRIM(D329))),")"),"")</f>
        <v/>
      </c>
      <c r="O329" s="73">
        <f>IF(ISTEXT(C329),D329,"")</f>
        <v>0</v>
      </c>
      <c r="P329" s="70">
        <v>1</v>
      </c>
      <c r="Q329" s="74">
        <f t="shared" si="120"/>
        <v>5</v>
      </c>
      <c r="R329" s="74">
        <f t="shared" si="121"/>
        <v>8</v>
      </c>
      <c r="S329" s="81" t="str">
        <f t="shared" si="122"/>
        <v/>
      </c>
      <c r="T329" s="74" t="str">
        <f t="shared" si="123"/>
        <v/>
      </c>
      <c r="U329" s="46" t="str">
        <f>IF(Singles!E10&gt;0,Singles!F13,"")</f>
        <v/>
      </c>
    </row>
    <row r="330" spans="1:21" hidden="1" x14ac:dyDescent="0.55000000000000004"/>
    <row r="331" spans="1:21" hidden="1" x14ac:dyDescent="0.55000000000000004"/>
    <row r="332" spans="1:21" hidden="1" x14ac:dyDescent="0.55000000000000004"/>
    <row r="333" spans="1:21" hidden="1" x14ac:dyDescent="0.55000000000000004"/>
    <row r="334" spans="1:21" x14ac:dyDescent="0.55000000000000004">
      <c r="A334" s="70" t="str">
        <f>IF(Singles!A16&gt;0,Singles!A16,"")</f>
        <v/>
      </c>
      <c r="B334" s="46" t="str" cm="1">
        <f t="array" ref="B334:E334">TRANSPOSE(Singles!B16:B19)</f>
        <v/>
      </c>
      <c r="C334" s="46" t="str">
        <v/>
      </c>
      <c r="D334">
        <v>0</v>
      </c>
      <c r="E334">
        <v>0</v>
      </c>
      <c r="M334" s="73" t="str">
        <f>IF(E334&gt;0,E334,"")</f>
        <v/>
      </c>
      <c r="N334" s="73" t="str">
        <f>IF(ISTEXT(D334),CONCATENATE("(",RIGHT(D334,LEN(TRIM(D334))-FIND(" ",TRIM(D334))),")"),"")</f>
        <v/>
      </c>
      <c r="O334" s="73">
        <f>IF(ISTEXT(C334),D334,"")</f>
        <v>0</v>
      </c>
      <c r="P334" s="70">
        <v>1</v>
      </c>
      <c r="Q334" s="74">
        <f t="shared" ref="Q334:Q335" si="124">P334*Q$2</f>
        <v>5</v>
      </c>
      <c r="R334" s="74">
        <f t="shared" ref="R334:R335" si="125">P334*R$2</f>
        <v>8</v>
      </c>
      <c r="S334" s="81" t="str">
        <f t="shared" ref="S334:S335" si="126">IF(A334=$V$2,"TO",IF(A334=$W$2,"TO",""))</f>
        <v/>
      </c>
      <c r="T334" s="74" t="str">
        <f t="shared" ref="T334:T335" si="127">IF(ISNUMBER(A334),IF(S334="TO",R334,Q334),"")</f>
        <v/>
      </c>
      <c r="U334" s="46" t="str">
        <f>IF(Singles!A16&gt;0,Singles!B19,"")</f>
        <v/>
      </c>
    </row>
    <row r="335" spans="1:21" x14ac:dyDescent="0.55000000000000004">
      <c r="A335" s="70" t="str">
        <f>IF(Singles!E16&gt;0,Singles!E16,"")</f>
        <v/>
      </c>
      <c r="B335" s="46" t="str" cm="1">
        <f t="array" ref="B335:E335">TRANSPOSE(Singles!F16:F19)</f>
        <v/>
      </c>
      <c r="C335" s="46" t="str">
        <v/>
      </c>
      <c r="D335">
        <v>0</v>
      </c>
      <c r="E335">
        <v>0</v>
      </c>
      <c r="M335" s="73" t="str">
        <f>IF(E335&gt;0,E335,"")</f>
        <v/>
      </c>
      <c r="N335" s="73" t="str">
        <f>IF(ISTEXT(D335),CONCATENATE("(",RIGHT(D335,LEN(TRIM(D335))-FIND(" ",TRIM(D335))),")"),"")</f>
        <v/>
      </c>
      <c r="O335" s="73">
        <f>IF(ISTEXT(C335),D335,"")</f>
        <v>0</v>
      </c>
      <c r="P335" s="70">
        <v>1</v>
      </c>
      <c r="Q335" s="74">
        <f t="shared" si="124"/>
        <v>5</v>
      </c>
      <c r="R335" s="74">
        <f t="shared" si="125"/>
        <v>8</v>
      </c>
      <c r="S335" s="81" t="str">
        <f t="shared" si="126"/>
        <v/>
      </c>
      <c r="T335" s="74" t="str">
        <f t="shared" si="127"/>
        <v/>
      </c>
      <c r="U335" s="46" t="str">
        <f>IF(Singles!E16&gt;0,Singles!F19,"")</f>
        <v/>
      </c>
    </row>
    <row r="336" spans="1:21" hidden="1" x14ac:dyDescent="0.55000000000000004"/>
    <row r="337" spans="1:21" hidden="1" x14ac:dyDescent="0.55000000000000004"/>
    <row r="338" spans="1:21" hidden="1" x14ac:dyDescent="0.55000000000000004"/>
    <row r="339" spans="1:21" hidden="1" x14ac:dyDescent="0.55000000000000004"/>
    <row r="340" spans="1:21" x14ac:dyDescent="0.55000000000000004">
      <c r="A340" s="70" t="str">
        <f>IF(Singles!A22&gt;0,Singles!A22,"")</f>
        <v/>
      </c>
      <c r="B340" s="46" t="str" cm="1">
        <f t="array" ref="B340:E340">TRANSPOSE(Singles!B22:B25)</f>
        <v/>
      </c>
      <c r="C340" s="46" t="str">
        <v/>
      </c>
      <c r="D340">
        <v>0</v>
      </c>
      <c r="E340">
        <v>0</v>
      </c>
      <c r="M340" s="73" t="str">
        <f>IF(E340&gt;0,E340,"")</f>
        <v/>
      </c>
      <c r="N340" s="73" t="str">
        <f>IF(ISTEXT(D340),CONCATENATE("(",RIGHT(D340,LEN(TRIM(D340))-FIND(" ",TRIM(D340))),")"),"")</f>
        <v/>
      </c>
      <c r="O340" s="73">
        <f>IF(ISTEXT(C340),D340,"")</f>
        <v>0</v>
      </c>
      <c r="P340" s="70">
        <v>1</v>
      </c>
      <c r="Q340" s="74">
        <f t="shared" ref="Q340:Q341" si="128">P340*Q$2</f>
        <v>5</v>
      </c>
      <c r="R340" s="74">
        <f t="shared" ref="R340:R341" si="129">P340*R$2</f>
        <v>8</v>
      </c>
      <c r="S340" s="81" t="str">
        <f t="shared" ref="S340:S341" si="130">IF(A340=$V$2,"TO",IF(A340=$W$2,"TO",""))</f>
        <v/>
      </c>
      <c r="T340" s="74" t="str">
        <f t="shared" ref="T340:T341" si="131">IF(ISNUMBER(A340),IF(S340="TO",R340,Q340),"")</f>
        <v/>
      </c>
      <c r="U340" s="46" t="str">
        <f>IF(Singles!A22&gt;0,Singles!B25,"")</f>
        <v/>
      </c>
    </row>
    <row r="341" spans="1:21" x14ac:dyDescent="0.55000000000000004">
      <c r="A341" s="70" t="str">
        <f>IF(Singles!E22&gt;0,Singles!E22,"")</f>
        <v/>
      </c>
      <c r="B341" s="46" t="str" cm="1">
        <f t="array" ref="B341:E341">TRANSPOSE(Singles!F22:F25)</f>
        <v/>
      </c>
      <c r="C341" s="46" t="str">
        <v/>
      </c>
      <c r="D341">
        <v>0</v>
      </c>
      <c r="E341">
        <v>0</v>
      </c>
      <c r="M341" s="73" t="str">
        <f>IF(E341&gt;0,E341,"")</f>
        <v/>
      </c>
      <c r="N341" s="73" t="str">
        <f>IF(ISTEXT(D341),CONCATENATE("(",RIGHT(D341,LEN(TRIM(D341))-FIND(" ",TRIM(D341))),")"),"")</f>
        <v/>
      </c>
      <c r="O341" s="73">
        <f>IF(ISTEXT(C341),D341,"")</f>
        <v>0</v>
      </c>
      <c r="P341" s="70">
        <v>1</v>
      </c>
      <c r="Q341" s="74">
        <f t="shared" si="128"/>
        <v>5</v>
      </c>
      <c r="R341" s="74">
        <f t="shared" si="129"/>
        <v>8</v>
      </c>
      <c r="S341" s="81" t="str">
        <f t="shared" si="130"/>
        <v/>
      </c>
      <c r="T341" s="74" t="str">
        <f t="shared" si="131"/>
        <v/>
      </c>
      <c r="U341" s="46" t="str">
        <f>IF(Singles!E22&gt;0,Singles!F25,"")</f>
        <v/>
      </c>
    </row>
    <row r="342" spans="1:21" hidden="1" x14ac:dyDescent="0.55000000000000004"/>
    <row r="343" spans="1:21" hidden="1" x14ac:dyDescent="0.55000000000000004"/>
    <row r="344" spans="1:21" hidden="1" x14ac:dyDescent="0.55000000000000004"/>
    <row r="345" spans="1:21" hidden="1" x14ac:dyDescent="0.55000000000000004"/>
    <row r="346" spans="1:21" x14ac:dyDescent="0.55000000000000004">
      <c r="A346" s="70" t="str">
        <f>IF(Singles!A28&gt;0,Singles!A28,"")</f>
        <v/>
      </c>
      <c r="B346" s="46" t="str" cm="1">
        <f t="array" ref="B346:E346">TRANSPOSE(Singles!B28:B31)</f>
        <v/>
      </c>
      <c r="C346" s="46" t="str">
        <v/>
      </c>
      <c r="D346">
        <v>0</v>
      </c>
      <c r="E346">
        <v>0</v>
      </c>
      <c r="M346" s="73" t="str">
        <f>IF(E346&gt;0,E346,"")</f>
        <v/>
      </c>
      <c r="N346" s="73" t="str">
        <f>IF(ISTEXT(D346),CONCATENATE("(",RIGHT(D346,LEN(TRIM(D346))-FIND(" ",TRIM(D346))),")"),"")</f>
        <v/>
      </c>
      <c r="O346" s="73">
        <f>IF(ISTEXT(C346),D346,"")</f>
        <v>0</v>
      </c>
      <c r="P346" s="70">
        <v>1</v>
      </c>
      <c r="Q346" s="74">
        <f t="shared" ref="Q346:Q347" si="132">P346*Q$2</f>
        <v>5</v>
      </c>
      <c r="R346" s="74">
        <f t="shared" ref="R346:R347" si="133">P346*R$2</f>
        <v>8</v>
      </c>
      <c r="S346" s="81" t="str">
        <f t="shared" ref="S346:S347" si="134">IF(A346=$V$2,"TO",IF(A346=$W$2,"TO",""))</f>
        <v/>
      </c>
      <c r="T346" s="74" t="str">
        <f t="shared" ref="T346:T347" si="135">IF(ISNUMBER(A346),IF(S346="TO",R346,Q346),"")</f>
        <v/>
      </c>
      <c r="U346" s="46" t="str">
        <f>IF(Singles!A28&gt;0,Singles!B31,"")</f>
        <v/>
      </c>
    </row>
    <row r="347" spans="1:21" x14ac:dyDescent="0.55000000000000004">
      <c r="A347" s="70" t="str">
        <f>IF(Singles!E28&gt;0,Singles!E28,"")</f>
        <v/>
      </c>
      <c r="B347" s="46" t="str" cm="1">
        <f t="array" ref="B347:E347">TRANSPOSE(Singles!F28:F31)</f>
        <v/>
      </c>
      <c r="C347" s="46" t="str">
        <v/>
      </c>
      <c r="D347">
        <v>0</v>
      </c>
      <c r="E347">
        <v>0</v>
      </c>
      <c r="M347" s="73" t="str">
        <f>IF(E347&gt;0,E347,"")</f>
        <v/>
      </c>
      <c r="N347" s="73" t="str">
        <f>IF(ISTEXT(D347),CONCATENATE("(",RIGHT(D347,LEN(TRIM(D347))-FIND(" ",TRIM(D347))),")"),"")</f>
        <v/>
      </c>
      <c r="O347" s="73">
        <f>IF(ISTEXT(C347),D347,"")</f>
        <v>0</v>
      </c>
      <c r="P347" s="70">
        <v>1</v>
      </c>
      <c r="Q347" s="74">
        <f t="shared" si="132"/>
        <v>5</v>
      </c>
      <c r="R347" s="74">
        <f t="shared" si="133"/>
        <v>8</v>
      </c>
      <c r="S347" s="81" t="str">
        <f t="shared" si="134"/>
        <v/>
      </c>
      <c r="T347" s="74" t="str">
        <f t="shared" si="135"/>
        <v/>
      </c>
      <c r="U347" s="46" t="str">
        <f>IF(Singles!E28&gt;0,Singles!F31,"")</f>
        <v/>
      </c>
    </row>
    <row r="348" spans="1:21" hidden="1" x14ac:dyDescent="0.55000000000000004"/>
    <row r="349" spans="1:21" hidden="1" x14ac:dyDescent="0.55000000000000004"/>
    <row r="350" spans="1:21" hidden="1" x14ac:dyDescent="0.55000000000000004"/>
    <row r="351" spans="1:21" hidden="1" x14ac:dyDescent="0.55000000000000004"/>
    <row r="352" spans="1:21" x14ac:dyDescent="0.55000000000000004">
      <c r="A352" s="70" t="str">
        <f>IF(Singles!A34&gt;0,Singles!A34,"")</f>
        <v/>
      </c>
      <c r="B352" s="46" t="str" cm="1">
        <f t="array" ref="B352:E352">TRANSPOSE(Singles!B34:B37)</f>
        <v/>
      </c>
      <c r="C352" s="46" t="str">
        <v/>
      </c>
      <c r="D352">
        <v>0</v>
      </c>
      <c r="E352">
        <v>0</v>
      </c>
      <c r="M352" s="73" t="str">
        <f>IF(E352&gt;0,E352,"")</f>
        <v/>
      </c>
      <c r="N352" s="73" t="str">
        <f>IF(ISTEXT(D352),CONCATENATE("(",RIGHT(D352,LEN(TRIM(D352))-FIND(" ",TRIM(D352))),")"),"")</f>
        <v/>
      </c>
      <c r="O352" s="73">
        <f>IF(ISTEXT(C352),D352,"")</f>
        <v>0</v>
      </c>
      <c r="P352" s="70">
        <v>1</v>
      </c>
      <c r="Q352" s="74">
        <f t="shared" ref="Q352:Q353" si="136">P352*Q$2</f>
        <v>5</v>
      </c>
      <c r="R352" s="74">
        <f t="shared" ref="R352:R353" si="137">P352*R$2</f>
        <v>8</v>
      </c>
      <c r="S352" s="81" t="str">
        <f t="shared" ref="S352:S353" si="138">IF(A352=$V$2,"TO",IF(A352=$W$2,"TO",""))</f>
        <v/>
      </c>
      <c r="T352" s="74" t="str">
        <f t="shared" ref="T352:T353" si="139">IF(ISNUMBER(A352),IF(S352="TO",R352,Q352),"")</f>
        <v/>
      </c>
      <c r="U352" s="46" t="str">
        <f>IF(Singles!A34&gt;0,Singles!B37,"")</f>
        <v/>
      </c>
    </row>
    <row r="353" spans="1:21" x14ac:dyDescent="0.55000000000000004">
      <c r="A353" s="70" t="str">
        <f>IF(Singles!E34&gt;0,Singles!E34,"")</f>
        <v/>
      </c>
      <c r="B353" s="46" t="str" cm="1">
        <f t="array" ref="B353:E353">TRANSPOSE(Singles!F34:F37)</f>
        <v/>
      </c>
      <c r="C353" s="46" t="str">
        <v/>
      </c>
      <c r="D353">
        <v>0</v>
      </c>
      <c r="E353">
        <v>0</v>
      </c>
      <c r="M353" s="73" t="str">
        <f>IF(E353&gt;0,E353,"")</f>
        <v/>
      </c>
      <c r="N353" s="73" t="str">
        <f>IF(ISTEXT(D353),CONCATENATE("(",RIGHT(D353,LEN(TRIM(D353))-FIND(" ",TRIM(D353))),")"),"")</f>
        <v/>
      </c>
      <c r="O353" s="73">
        <f>IF(ISTEXT(C353),D353,"")</f>
        <v>0</v>
      </c>
      <c r="P353" s="70">
        <v>1</v>
      </c>
      <c r="Q353" s="74">
        <f t="shared" si="136"/>
        <v>5</v>
      </c>
      <c r="R353" s="74">
        <f t="shared" si="137"/>
        <v>8</v>
      </c>
      <c r="S353" s="81" t="str">
        <f t="shared" si="138"/>
        <v/>
      </c>
      <c r="T353" s="74" t="str">
        <f t="shared" si="139"/>
        <v/>
      </c>
      <c r="U353" s="46" t="str">
        <f>IF(Singles!E34&gt;0,Singles!F37,"")</f>
        <v/>
      </c>
    </row>
    <row r="354" spans="1:21" hidden="1" x14ac:dyDescent="0.55000000000000004"/>
    <row r="355" spans="1:21" hidden="1" x14ac:dyDescent="0.55000000000000004"/>
    <row r="356" spans="1:21" hidden="1" x14ac:dyDescent="0.55000000000000004"/>
    <row r="357" spans="1:21" hidden="1" x14ac:dyDescent="0.55000000000000004"/>
    <row r="358" spans="1:21" x14ac:dyDescent="0.55000000000000004">
      <c r="A358" s="70" t="str">
        <f>IF(Singles!A40&gt;0,Singles!A40,"")</f>
        <v/>
      </c>
      <c r="B358" s="46" t="str" cm="1">
        <f t="array" ref="B358:E358">TRANSPOSE(Singles!B40:B43)</f>
        <v/>
      </c>
      <c r="C358" s="46" t="str">
        <v/>
      </c>
      <c r="D358">
        <v>0</v>
      </c>
      <c r="E358">
        <v>0</v>
      </c>
      <c r="M358" s="73" t="str">
        <f>IF(E358&gt;0,E358,"")</f>
        <v/>
      </c>
      <c r="N358" s="73" t="str">
        <f>IF(ISTEXT(D358),CONCATENATE("(",RIGHT(D358,LEN(TRIM(D358))-FIND(" ",TRIM(D358))),")"),"")</f>
        <v/>
      </c>
      <c r="O358" s="73">
        <f>IF(ISTEXT(C358),D358,"")</f>
        <v>0</v>
      </c>
      <c r="P358" s="70">
        <v>1</v>
      </c>
      <c r="Q358" s="74">
        <f t="shared" ref="Q358:Q359" si="140">P358*Q$2</f>
        <v>5</v>
      </c>
      <c r="R358" s="74">
        <f t="shared" ref="R358:R359" si="141">P358*R$2</f>
        <v>8</v>
      </c>
      <c r="S358" s="81" t="str">
        <f t="shared" ref="S358:S359" si="142">IF(A358=$V$2,"TO",IF(A358=$W$2,"TO",""))</f>
        <v/>
      </c>
      <c r="T358" s="74" t="str">
        <f t="shared" ref="T358:T359" si="143">IF(ISNUMBER(A358),IF(S358="TO",R358,Q358),"")</f>
        <v/>
      </c>
      <c r="U358" s="46" t="str">
        <f>IF(Singles!A40&gt;0,Singles!B43,"")</f>
        <v/>
      </c>
    </row>
    <row r="359" spans="1:21" x14ac:dyDescent="0.55000000000000004">
      <c r="A359" s="70" t="str">
        <f>IF(Singles!E40&gt;0,Singles!E40,"")</f>
        <v/>
      </c>
      <c r="B359" s="46" t="str" cm="1">
        <f t="array" ref="B359:E359">TRANSPOSE(Singles!F40:F43)</f>
        <v/>
      </c>
      <c r="C359" s="46" t="str">
        <v/>
      </c>
      <c r="D359">
        <v>0</v>
      </c>
      <c r="E359">
        <v>0</v>
      </c>
      <c r="M359" s="73" t="str">
        <f>IF(E359&gt;0,E359,"")</f>
        <v/>
      </c>
      <c r="N359" s="73" t="str">
        <f>IF(ISTEXT(D359),CONCATENATE("(",RIGHT(D359,LEN(TRIM(D359))-FIND(" ",TRIM(D359))),")"),"")</f>
        <v/>
      </c>
      <c r="O359" s="73">
        <f>IF(ISTEXT(C359),D359,"")</f>
        <v>0</v>
      </c>
      <c r="P359" s="70">
        <v>1</v>
      </c>
      <c r="Q359" s="74">
        <f t="shared" si="140"/>
        <v>5</v>
      </c>
      <c r="R359" s="74">
        <f t="shared" si="141"/>
        <v>8</v>
      </c>
      <c r="S359" s="81" t="str">
        <f t="shared" si="142"/>
        <v/>
      </c>
      <c r="T359" s="74" t="str">
        <f t="shared" si="143"/>
        <v/>
      </c>
      <c r="U359" s="46" t="str">
        <f>IF(Singles!E40&gt;0,Singles!F43,"")</f>
        <v/>
      </c>
    </row>
    <row r="360" spans="1:21" hidden="1" x14ac:dyDescent="0.55000000000000004"/>
    <row r="361" spans="1:21" hidden="1" x14ac:dyDescent="0.55000000000000004"/>
    <row r="362" spans="1:21" hidden="1" x14ac:dyDescent="0.55000000000000004"/>
    <row r="363" spans="1:21" hidden="1" x14ac:dyDescent="0.55000000000000004"/>
    <row r="364" spans="1:21" x14ac:dyDescent="0.55000000000000004">
      <c r="A364" s="70" t="str">
        <f>IF(Singles!A46&gt;0,Singles!A46,"")</f>
        <v/>
      </c>
      <c r="B364" s="46" t="str" cm="1">
        <f t="array" ref="B364:E364">TRANSPOSE(Singles!B46:B49)</f>
        <v/>
      </c>
      <c r="C364" s="46" t="str">
        <v/>
      </c>
      <c r="D364">
        <v>0</v>
      </c>
      <c r="E364">
        <v>0</v>
      </c>
      <c r="M364" s="73" t="str">
        <f>IF(E364&gt;0,E364,"")</f>
        <v/>
      </c>
      <c r="N364" s="73" t="str">
        <f>IF(ISTEXT(D364),CONCATENATE("(",RIGHT(D364,LEN(TRIM(D364))-FIND(" ",TRIM(D364))),")"),"")</f>
        <v/>
      </c>
      <c r="O364" s="73">
        <f>IF(ISTEXT(C364),D364,"")</f>
        <v>0</v>
      </c>
      <c r="P364" s="70">
        <v>1</v>
      </c>
      <c r="Q364" s="74">
        <f t="shared" ref="Q364:Q365" si="144">P364*Q$2</f>
        <v>5</v>
      </c>
      <c r="R364" s="74">
        <f t="shared" ref="R364:R365" si="145">P364*R$2</f>
        <v>8</v>
      </c>
      <c r="S364" s="81" t="str">
        <f t="shared" ref="S364:S365" si="146">IF(A364=$V$2,"TO",IF(A364=$W$2,"TO",""))</f>
        <v/>
      </c>
      <c r="T364" s="74" t="str">
        <f t="shared" ref="T364:T365" si="147">IF(ISNUMBER(A364),IF(S364="TO",R364,Q364),"")</f>
        <v/>
      </c>
      <c r="U364" s="46" t="str">
        <f>IF(Singles!A46&gt;0,Singles!B49,"")</f>
        <v/>
      </c>
    </row>
    <row r="365" spans="1:21" x14ac:dyDescent="0.55000000000000004">
      <c r="A365" s="70" t="str">
        <f>IF(Singles!E46&gt;0,Singles!E46,"")</f>
        <v/>
      </c>
      <c r="B365" s="46" t="str" cm="1">
        <f t="array" ref="B365:E365">TRANSPOSE(Singles!F46:F49)</f>
        <v/>
      </c>
      <c r="C365" s="46" t="str">
        <v/>
      </c>
      <c r="D365">
        <v>0</v>
      </c>
      <c r="E365">
        <v>0</v>
      </c>
      <c r="M365" s="73" t="str">
        <f>IF(E365&gt;0,E365,"")</f>
        <v/>
      </c>
      <c r="N365" s="73" t="str">
        <f>IF(ISTEXT(D365),CONCATENATE("(",RIGHT(D365,LEN(TRIM(D365))-FIND(" ",TRIM(D365))),")"),"")</f>
        <v/>
      </c>
      <c r="O365" s="73">
        <f>IF(ISTEXT(C365),D365,"")</f>
        <v>0</v>
      </c>
      <c r="P365" s="70">
        <v>1</v>
      </c>
      <c r="Q365" s="74">
        <f t="shared" si="144"/>
        <v>5</v>
      </c>
      <c r="R365" s="74">
        <f t="shared" si="145"/>
        <v>8</v>
      </c>
      <c r="S365" s="81" t="str">
        <f t="shared" si="146"/>
        <v/>
      </c>
      <c r="T365" s="74" t="str">
        <f t="shared" si="147"/>
        <v/>
      </c>
      <c r="U365" s="46" t="str">
        <f>IF(Singles!E46&gt;0,Singles!F49,"")</f>
        <v/>
      </c>
    </row>
    <row r="366" spans="1:21" hidden="1" x14ac:dyDescent="0.55000000000000004"/>
    <row r="367" spans="1:21" hidden="1" x14ac:dyDescent="0.55000000000000004"/>
    <row r="368" spans="1:21" hidden="1" x14ac:dyDescent="0.55000000000000004"/>
    <row r="369" spans="1:21" hidden="1" x14ac:dyDescent="0.55000000000000004"/>
    <row r="370" spans="1:21" x14ac:dyDescent="0.55000000000000004">
      <c r="A370" s="70" t="str">
        <f>IF(Singles!A52&gt;0,Singles!A52,"")</f>
        <v/>
      </c>
      <c r="B370" s="46" t="str" cm="1">
        <f t="array" ref="B370:E370">TRANSPOSE(Singles!B52:B55)</f>
        <v/>
      </c>
      <c r="C370" s="46" t="str">
        <v/>
      </c>
      <c r="D370">
        <v>0</v>
      </c>
      <c r="E370">
        <v>0</v>
      </c>
      <c r="M370" s="73" t="str">
        <f>IF(E370&gt;0,E370,"")</f>
        <v/>
      </c>
      <c r="N370" s="73" t="str">
        <f>IF(ISTEXT(D370),CONCATENATE("(",RIGHT(D370,LEN(TRIM(D370))-FIND(" ",TRIM(D370))),")"),"")</f>
        <v/>
      </c>
      <c r="O370" s="73">
        <f>IF(ISTEXT(C370),D370,"")</f>
        <v>0</v>
      </c>
      <c r="P370" s="70">
        <v>1</v>
      </c>
      <c r="Q370" s="74">
        <f t="shared" ref="Q370:Q371" si="148">P370*Q$2</f>
        <v>5</v>
      </c>
      <c r="R370" s="74">
        <f t="shared" ref="R370:R371" si="149">P370*R$2</f>
        <v>8</v>
      </c>
      <c r="S370" s="81" t="str">
        <f t="shared" ref="S370:S371" si="150">IF(A370=$V$2,"TO",IF(A370=$W$2,"TO",""))</f>
        <v/>
      </c>
      <c r="T370" s="74" t="str">
        <f t="shared" ref="T370:T371" si="151">IF(ISNUMBER(A370),IF(S370="TO",R370,Q370),"")</f>
        <v/>
      </c>
      <c r="U370" s="46" t="str">
        <f>IF(Singles!A52&gt;0,Singles!B55,"")</f>
        <v/>
      </c>
    </row>
    <row r="371" spans="1:21" x14ac:dyDescent="0.55000000000000004">
      <c r="A371" s="70" t="str">
        <f>IF(Singles!E52&gt;0,Singles!E52,"")</f>
        <v/>
      </c>
      <c r="B371" s="46" t="str" cm="1">
        <f t="array" ref="B371:E371">TRANSPOSE(Singles!F52:F55)</f>
        <v/>
      </c>
      <c r="C371" s="46" t="str">
        <v/>
      </c>
      <c r="D371">
        <v>0</v>
      </c>
      <c r="E371">
        <v>0</v>
      </c>
      <c r="M371" s="73" t="str">
        <f>IF(E371&gt;0,E371,"")</f>
        <v/>
      </c>
      <c r="N371" s="73" t="str">
        <f>IF(ISTEXT(D371),CONCATENATE("(",RIGHT(D371,LEN(TRIM(D371))-FIND(" ",TRIM(D371))),")"),"")</f>
        <v/>
      </c>
      <c r="O371" s="73">
        <f>IF(ISTEXT(C371),D371,"")</f>
        <v>0</v>
      </c>
      <c r="P371" s="70">
        <v>1</v>
      </c>
      <c r="Q371" s="74">
        <f t="shared" si="148"/>
        <v>5</v>
      </c>
      <c r="R371" s="74">
        <f t="shared" si="149"/>
        <v>8</v>
      </c>
      <c r="S371" s="81" t="str">
        <f t="shared" si="150"/>
        <v/>
      </c>
      <c r="T371" s="74" t="str">
        <f t="shared" si="151"/>
        <v/>
      </c>
      <c r="U371" s="46" t="str">
        <f>IF(Singles!E52&gt;0,Singles!F55,"")</f>
        <v/>
      </c>
    </row>
    <row r="372" spans="1:21" hidden="1" x14ac:dyDescent="0.55000000000000004"/>
    <row r="373" spans="1:21" hidden="1" x14ac:dyDescent="0.55000000000000004"/>
    <row r="374" spans="1:21" hidden="1" x14ac:dyDescent="0.55000000000000004"/>
    <row r="375" spans="1:21" hidden="1" x14ac:dyDescent="0.55000000000000004"/>
    <row r="376" spans="1:21" x14ac:dyDescent="0.55000000000000004">
      <c r="A376" s="70" t="str">
        <f>IF(Singles!A58&gt;0,Singles!A58,"")</f>
        <v/>
      </c>
      <c r="B376" s="46" t="str" cm="1">
        <f t="array" ref="B376:E376">TRANSPOSE(Singles!B58:B61)</f>
        <v/>
      </c>
      <c r="C376" s="46" t="str">
        <v/>
      </c>
      <c r="D376">
        <v>0</v>
      </c>
      <c r="E376">
        <v>0</v>
      </c>
      <c r="M376" s="73" t="str">
        <f>IF(E376&gt;0,E376,"")</f>
        <v/>
      </c>
      <c r="N376" s="73" t="str">
        <f>IF(ISTEXT(D376),CONCATENATE("(",RIGHT(D376,LEN(TRIM(D376))-FIND(" ",TRIM(D376))),")"),"")</f>
        <v/>
      </c>
      <c r="O376" s="73">
        <f>IF(ISTEXT(C376),D376,"")</f>
        <v>0</v>
      </c>
      <c r="P376" s="70">
        <v>1</v>
      </c>
      <c r="Q376" s="74">
        <f t="shared" ref="Q376:Q377" si="152">P376*Q$2</f>
        <v>5</v>
      </c>
      <c r="R376" s="74">
        <f t="shared" ref="R376:R377" si="153">P376*R$2</f>
        <v>8</v>
      </c>
      <c r="S376" s="81" t="str">
        <f t="shared" ref="S376:S377" si="154">IF(A376=$V$2,"TO",IF(A376=$W$2,"TO",""))</f>
        <v/>
      </c>
      <c r="T376" s="74" t="str">
        <f t="shared" ref="T376:T377" si="155">IF(ISNUMBER(A376),IF(S376="TO",R376,Q376),"")</f>
        <v/>
      </c>
      <c r="U376" s="46" t="str">
        <f>IF(Singles!A58&gt;0,Singles!B61,"")</f>
        <v/>
      </c>
    </row>
    <row r="377" spans="1:21" x14ac:dyDescent="0.55000000000000004">
      <c r="A377" s="70" t="str">
        <f>IF(Singles!E58&gt;0,Singles!E58,"")</f>
        <v/>
      </c>
      <c r="B377" s="46" t="str" cm="1">
        <f t="array" ref="B377:E377">TRANSPOSE(Singles!F58:F61)</f>
        <v/>
      </c>
      <c r="C377" s="46" t="str">
        <v/>
      </c>
      <c r="D377">
        <v>0</v>
      </c>
      <c r="E377">
        <v>0</v>
      </c>
      <c r="M377" s="73" t="str">
        <f>IF(E377&gt;0,E377,"")</f>
        <v/>
      </c>
      <c r="N377" s="73" t="str">
        <f>IF(ISTEXT(D377),CONCATENATE("(",RIGHT(D377,LEN(TRIM(D377))-FIND(" ",TRIM(D377))),")"),"")</f>
        <v/>
      </c>
      <c r="O377" s="73">
        <f>IF(ISTEXT(C377),D377,"")</f>
        <v>0</v>
      </c>
      <c r="P377" s="70">
        <v>1</v>
      </c>
      <c r="Q377" s="74">
        <f t="shared" si="152"/>
        <v>5</v>
      </c>
      <c r="R377" s="74">
        <f t="shared" si="153"/>
        <v>8</v>
      </c>
      <c r="S377" s="81" t="str">
        <f t="shared" si="154"/>
        <v/>
      </c>
      <c r="T377" s="74" t="str">
        <f t="shared" si="155"/>
        <v/>
      </c>
      <c r="U377" s="46" t="str">
        <f>IF(Singles!E58&gt;0,Singles!F61,"")</f>
        <v/>
      </c>
    </row>
    <row r="378" spans="1:21" hidden="1" x14ac:dyDescent="0.55000000000000004"/>
    <row r="379" spans="1:21" hidden="1" x14ac:dyDescent="0.55000000000000004"/>
    <row r="380" spans="1:21" hidden="1" x14ac:dyDescent="0.55000000000000004"/>
    <row r="381" spans="1:21" hidden="1" x14ac:dyDescent="0.55000000000000004"/>
    <row r="382" spans="1:21" x14ac:dyDescent="0.55000000000000004">
      <c r="A382" s="70" t="str">
        <f>IF(Singles!A64&gt;0,Singles!A64,"")</f>
        <v/>
      </c>
      <c r="B382" s="46" t="str" cm="1">
        <f t="array" ref="B382:E382">TRANSPOSE(Singles!B64:B67)</f>
        <v/>
      </c>
      <c r="C382" s="46" t="str">
        <v/>
      </c>
      <c r="D382">
        <v>0</v>
      </c>
      <c r="E382">
        <v>0</v>
      </c>
      <c r="M382" s="73" t="str">
        <f>IF(E382&gt;0,E382,"")</f>
        <v/>
      </c>
      <c r="N382" s="73" t="str">
        <f>IF(ISTEXT(D382),CONCATENATE("(",RIGHT(D382,LEN(TRIM(D382))-FIND(" ",TRIM(D382))),")"),"")</f>
        <v/>
      </c>
      <c r="O382" s="73">
        <f>IF(ISTEXT(C382),D382,"")</f>
        <v>0</v>
      </c>
      <c r="P382" s="70">
        <v>1</v>
      </c>
      <c r="Q382" s="74">
        <f t="shared" ref="Q382:Q383" si="156">P382*Q$2</f>
        <v>5</v>
      </c>
      <c r="R382" s="74">
        <f t="shared" ref="R382:R383" si="157">P382*R$2</f>
        <v>8</v>
      </c>
      <c r="S382" s="81" t="str">
        <f t="shared" ref="S382:S383" si="158">IF(A382=$V$2,"TO",IF(A382=$W$2,"TO",""))</f>
        <v/>
      </c>
      <c r="T382" s="74" t="str">
        <f t="shared" ref="T382:T383" si="159">IF(ISNUMBER(A382),IF(S382="TO",R382,Q382),"")</f>
        <v/>
      </c>
      <c r="U382" s="46" t="str">
        <f>IF(Singles!A64&gt;0,Singles!B67,"")</f>
        <v/>
      </c>
    </row>
    <row r="383" spans="1:21" x14ac:dyDescent="0.55000000000000004">
      <c r="A383" s="70" t="str">
        <f>IF(Singles!E64&gt;0,Singles!E64,"")</f>
        <v/>
      </c>
      <c r="B383" s="46" t="str" cm="1">
        <f t="array" ref="B383:E383">TRANSPOSE(Singles!F64:F67)</f>
        <v/>
      </c>
      <c r="C383" s="46" t="str">
        <v/>
      </c>
      <c r="D383">
        <v>0</v>
      </c>
      <c r="E383">
        <v>0</v>
      </c>
      <c r="M383" s="73" t="str">
        <f>IF(E383&gt;0,E383,"")</f>
        <v/>
      </c>
      <c r="N383" s="73" t="str">
        <f>IF(ISTEXT(D383),CONCATENATE("(",RIGHT(D383,LEN(TRIM(D383))-FIND(" ",TRIM(D383))),")"),"")</f>
        <v/>
      </c>
      <c r="O383" s="73">
        <f>IF(ISTEXT(C383),D383,"")</f>
        <v>0</v>
      </c>
      <c r="P383" s="70">
        <v>1</v>
      </c>
      <c r="Q383" s="74">
        <f t="shared" si="156"/>
        <v>5</v>
      </c>
      <c r="R383" s="74">
        <f t="shared" si="157"/>
        <v>8</v>
      </c>
      <c r="S383" s="81" t="str">
        <f t="shared" si="158"/>
        <v/>
      </c>
      <c r="T383" s="74" t="str">
        <f t="shared" si="159"/>
        <v/>
      </c>
      <c r="U383" s="46" t="str">
        <f>IF(Singles!E64&gt;0,Singles!F67,"")</f>
        <v/>
      </c>
    </row>
    <row r="384" spans="1:21" hidden="1" x14ac:dyDescent="0.55000000000000004"/>
    <row r="385" spans="1:21" hidden="1" x14ac:dyDescent="0.55000000000000004"/>
    <row r="386" spans="1:21" hidden="1" x14ac:dyDescent="0.55000000000000004"/>
    <row r="387" spans="1:21" hidden="1" x14ac:dyDescent="0.55000000000000004"/>
    <row r="388" spans="1:21" x14ac:dyDescent="0.55000000000000004">
      <c r="A388" s="70" t="str">
        <f>IF(Singles!A70&gt;0,Singles!A70,"")</f>
        <v/>
      </c>
      <c r="B388" s="46" t="str" cm="1">
        <f t="array" ref="B388:E388">TRANSPOSE(Singles!B70:B73)</f>
        <v/>
      </c>
      <c r="C388" s="46" t="str">
        <v/>
      </c>
      <c r="D388">
        <v>0</v>
      </c>
      <c r="E388">
        <v>0</v>
      </c>
      <c r="M388" s="73" t="str">
        <f>IF(E388&gt;0,E388,"")</f>
        <v/>
      </c>
      <c r="N388" s="73" t="str">
        <f>IF(ISTEXT(D388),CONCATENATE("(",RIGHT(D388,LEN(TRIM(D388))-FIND(" ",TRIM(D388))),")"),"")</f>
        <v/>
      </c>
      <c r="O388" s="73">
        <f>IF(ISTEXT(C388),D388,"")</f>
        <v>0</v>
      </c>
      <c r="P388" s="70">
        <v>1</v>
      </c>
      <c r="Q388" s="74">
        <f t="shared" ref="Q388:Q389" si="160">P388*Q$2</f>
        <v>5</v>
      </c>
      <c r="R388" s="74">
        <f t="shared" ref="R388:R389" si="161">P388*R$2</f>
        <v>8</v>
      </c>
      <c r="S388" s="81" t="str">
        <f t="shared" ref="S388:S389" si="162">IF(A388=$V$2,"TO",IF(A388=$W$2,"TO",""))</f>
        <v/>
      </c>
      <c r="T388" s="74" t="str">
        <f t="shared" ref="T388:T389" si="163">IF(ISNUMBER(A388),IF(S388="TO",R388,Q388),"")</f>
        <v/>
      </c>
      <c r="U388" s="46" t="str">
        <f>IF(Singles!A70&gt;0,Singles!B73,"")</f>
        <v/>
      </c>
    </row>
    <row r="389" spans="1:21" x14ac:dyDescent="0.55000000000000004">
      <c r="A389" s="70" t="str">
        <f>IF(Singles!E70&gt;0,Singles!E70,"")</f>
        <v/>
      </c>
      <c r="B389" s="46" t="str" cm="1">
        <f t="array" ref="B389:E389">TRANSPOSE(Singles!F70:F73)</f>
        <v/>
      </c>
      <c r="C389" s="46" t="str">
        <v/>
      </c>
      <c r="D389">
        <v>0</v>
      </c>
      <c r="E389">
        <v>0</v>
      </c>
      <c r="M389" s="73" t="str">
        <f>IF(E389&gt;0,E389,"")</f>
        <v/>
      </c>
      <c r="N389" s="73" t="str">
        <f>IF(ISTEXT(D389),CONCATENATE("(",RIGHT(D389,LEN(TRIM(D389))-FIND(" ",TRIM(D389))),")"),"")</f>
        <v/>
      </c>
      <c r="O389" s="73">
        <f>IF(ISTEXT(C389),D389,"")</f>
        <v>0</v>
      </c>
      <c r="P389" s="70">
        <v>1</v>
      </c>
      <c r="Q389" s="74">
        <f t="shared" si="160"/>
        <v>5</v>
      </c>
      <c r="R389" s="74">
        <f t="shared" si="161"/>
        <v>8</v>
      </c>
      <c r="S389" s="81" t="str">
        <f t="shared" si="162"/>
        <v/>
      </c>
      <c r="T389" s="74" t="str">
        <f t="shared" si="163"/>
        <v/>
      </c>
      <c r="U389" s="46" t="str">
        <f>IF(Singles!E70&gt;0,Singles!F73,"")</f>
        <v/>
      </c>
    </row>
    <row r="390" spans="1:21" hidden="1" x14ac:dyDescent="0.55000000000000004"/>
    <row r="391" spans="1:21" hidden="1" x14ac:dyDescent="0.55000000000000004"/>
    <row r="392" spans="1:21" hidden="1" x14ac:dyDescent="0.55000000000000004"/>
    <row r="393" spans="1:21" hidden="1" x14ac:dyDescent="0.55000000000000004"/>
    <row r="394" spans="1:21" x14ac:dyDescent="0.55000000000000004">
      <c r="A394" s="70" t="str">
        <f>IF(Singles!A76&gt;0,Singles!A76,"")</f>
        <v/>
      </c>
      <c r="B394" s="46" t="str" cm="1">
        <f t="array" ref="B394:E394">TRANSPOSE(Singles!B76:B79)</f>
        <v/>
      </c>
      <c r="C394" s="46" t="str">
        <v/>
      </c>
      <c r="D394">
        <v>0</v>
      </c>
      <c r="E394">
        <v>0</v>
      </c>
      <c r="M394" s="73" t="str">
        <f>IF(E394&gt;0,E394,"")</f>
        <v/>
      </c>
      <c r="N394" s="73" t="str">
        <f>IF(ISTEXT(D394),CONCATENATE("(",RIGHT(D394,LEN(TRIM(D394))-FIND(" ",TRIM(D394))),")"),"")</f>
        <v/>
      </c>
      <c r="O394" s="73">
        <f>IF(ISTEXT(C394),D394,"")</f>
        <v>0</v>
      </c>
      <c r="P394" s="70">
        <v>1</v>
      </c>
      <c r="Q394" s="74">
        <f t="shared" ref="Q394:Q395" si="164">P394*Q$2</f>
        <v>5</v>
      </c>
      <c r="R394" s="74">
        <f t="shared" ref="R394:R395" si="165">P394*R$2</f>
        <v>8</v>
      </c>
      <c r="S394" s="81" t="str">
        <f t="shared" ref="S394:S395" si="166">IF(A394=$V$2,"TO",IF(A394=$W$2,"TO",""))</f>
        <v/>
      </c>
      <c r="T394" s="74" t="str">
        <f t="shared" ref="T394:T395" si="167">IF(ISNUMBER(A394),IF(S394="TO",R394,Q394),"")</f>
        <v/>
      </c>
      <c r="U394" s="46" t="str">
        <f>IF(Singles!A76&gt;0,Singles!B79,"")</f>
        <v/>
      </c>
    </row>
    <row r="395" spans="1:21" x14ac:dyDescent="0.55000000000000004">
      <c r="A395" s="70" t="str">
        <f>IF(Singles!E76&gt;0,Singles!E76,"")</f>
        <v/>
      </c>
      <c r="B395" s="46" t="str" cm="1">
        <f t="array" ref="B395:E395">TRANSPOSE(Singles!F76:F79)</f>
        <v/>
      </c>
      <c r="C395" s="46" t="str">
        <v/>
      </c>
      <c r="D395">
        <v>0</v>
      </c>
      <c r="E395">
        <v>0</v>
      </c>
      <c r="M395" s="73" t="str">
        <f>IF(E395&gt;0,E395,"")</f>
        <v/>
      </c>
      <c r="N395" s="73" t="str">
        <f>IF(ISTEXT(D395),CONCATENATE("(",RIGHT(D395,LEN(TRIM(D395))-FIND(" ",TRIM(D395))),")"),"")</f>
        <v/>
      </c>
      <c r="O395" s="73">
        <f>IF(ISTEXT(C395),D395,"")</f>
        <v>0</v>
      </c>
      <c r="P395" s="70">
        <v>1</v>
      </c>
      <c r="Q395" s="74">
        <f t="shared" si="164"/>
        <v>5</v>
      </c>
      <c r="R395" s="74">
        <f t="shared" si="165"/>
        <v>8</v>
      </c>
      <c r="S395" s="81" t="str">
        <f t="shared" si="166"/>
        <v/>
      </c>
      <c r="T395" s="74" t="str">
        <f t="shared" si="167"/>
        <v/>
      </c>
      <c r="U395" s="46" t="str">
        <f>IF(Singles!E76&gt;0,Singles!F79,"")</f>
        <v/>
      </c>
    </row>
    <row r="398" spans="1:21" x14ac:dyDescent="0.55000000000000004">
      <c r="O398" s="75" t="s">
        <v>96</v>
      </c>
      <c r="P398" s="68"/>
      <c r="Q398" s="76"/>
      <c r="R398" s="76"/>
      <c r="S398" s="80"/>
      <c r="T398" s="76">
        <f>SUBTOTAL(9,T4:T377)</f>
        <v>0</v>
      </c>
    </row>
  </sheetData>
  <sheetProtection sheet="1" objects="1" scenarios="1" selectLockedCells="1" selectUnlockedCells="1"/>
  <autoFilter ref="A1:U395" xr:uid="{98CE1D09-88D3-486B-9D58-2529727557A2}">
    <filterColumn colId="15">
      <customFilters>
        <customFilter operator="notEqual" val=" "/>
      </customFilters>
    </filterColumn>
  </autoFilter>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3E0BAB-26E3-4847-976F-0EF3D3C13A32}">
  <dimension ref="A1:N424"/>
  <sheetViews>
    <sheetView zoomScaleNormal="100" workbookViewId="0">
      <pane ySplit="1" topLeftCell="A2" activePane="bottomLeft" state="frozen"/>
      <selection activeCell="A2" sqref="A2:B32"/>
      <selection pane="bottomLeft" activeCell="A2" sqref="A2:B32"/>
    </sheetView>
  </sheetViews>
  <sheetFormatPr defaultRowHeight="14.4" x14ac:dyDescent="0.55000000000000004"/>
  <cols>
    <col min="1" max="1" width="12.05078125" style="93" bestFit="1" customWidth="1"/>
    <col min="2" max="3" width="20.41796875" style="94" customWidth="1"/>
    <col min="4" max="7" width="10.578125" style="94" customWidth="1"/>
    <col min="8" max="9" width="14.3125" style="94" customWidth="1"/>
    <col min="10" max="10" width="16.5234375" style="93" bestFit="1" customWidth="1"/>
    <col min="11" max="11" width="7.26171875" style="93" bestFit="1" customWidth="1"/>
    <col min="12" max="12" width="9.3671875" style="94" bestFit="1" customWidth="1"/>
    <col min="13" max="13" width="13.62890625" style="93" bestFit="1" customWidth="1"/>
    <col min="14" max="14" width="22.62890625" style="94" customWidth="1"/>
    <col min="15" max="16384" width="8.83984375" style="94"/>
  </cols>
  <sheetData>
    <row r="1" spans="1:14" s="96" customFormat="1" x14ac:dyDescent="0.55000000000000004">
      <c r="A1" s="95" t="s">
        <v>59</v>
      </c>
      <c r="B1" s="96" t="s">
        <v>60</v>
      </c>
      <c r="C1" s="96" t="s">
        <v>83</v>
      </c>
      <c r="D1" s="96" t="s">
        <v>84</v>
      </c>
      <c r="E1" s="96" t="s">
        <v>89</v>
      </c>
      <c r="F1" s="96" t="s">
        <v>87</v>
      </c>
      <c r="G1" s="96" t="s">
        <v>88</v>
      </c>
      <c r="H1" s="96" t="s">
        <v>61</v>
      </c>
      <c r="I1" s="96" t="s">
        <v>62</v>
      </c>
      <c r="J1" s="95" t="s">
        <v>63</v>
      </c>
      <c r="K1" s="95" t="s">
        <v>64</v>
      </c>
      <c r="L1" s="96" t="s">
        <v>65</v>
      </c>
      <c r="M1" s="97" t="s">
        <v>66</v>
      </c>
      <c r="N1" s="96" t="s">
        <v>35</v>
      </c>
    </row>
    <row r="2" spans="1:14" x14ac:dyDescent="0.55000000000000004">
      <c r="A2" s="93" t="str">
        <f>IF(Eights!$A$4&gt;0,Eights!$A$4,"")</f>
        <v/>
      </c>
      <c r="B2" s="94" t="e">
        <f t="shared" ref="B2:B33" si="0">IF(A2&gt;0,VLOOKUP(A2,Eights,2,FALSE),"")</f>
        <v>#N/A</v>
      </c>
      <c r="C2" s="94">
        <f>IF(A2&gt;0,Eights!B6,"")</f>
        <v>0</v>
      </c>
      <c r="D2" s="94" t="str">
        <f t="shared" ref="D2:D65" si="1">IF(C2&gt;0,VLOOKUP($C2,Sorted_Array,5,FALSE),"")</f>
        <v/>
      </c>
      <c r="E2" s="94">
        <f>IF(A2&gt;0,'Front sheet'!$E$18,"")</f>
        <v>0</v>
      </c>
      <c r="F2" s="94" t="str">
        <f>IF(A2&gt;0,Eights!$B$5,"")</f>
        <v/>
      </c>
      <c r="G2" s="94" t="str">
        <f>CONCATENATE('Front sheet'!$E$18,"-8",M2)</f>
        <v>-8A</v>
      </c>
      <c r="H2" s="94" t="str">
        <f t="shared" ref="H2:H65" si="2">IF(C2&gt;0,VLOOKUP($C2,Sorted_Array,2,FALSE),"")</f>
        <v/>
      </c>
      <c r="I2" s="94" t="str">
        <f t="shared" ref="I2:I65" si="3">IF(C2&gt;0,VLOOKUP($C2,Sorted_Array,3,FALSE),"")</f>
        <v/>
      </c>
      <c r="J2" s="93" t="str">
        <f t="shared" ref="J2:J65" si="4">IF(C2&gt;0,VLOOKUP($C2,Sorted_Array,4,FALSE),"")</f>
        <v/>
      </c>
      <c r="K2" s="93">
        <v>1</v>
      </c>
      <c r="L2" s="94" t="str">
        <f>L9</f>
        <v/>
      </c>
      <c r="M2" s="93" t="s">
        <v>67</v>
      </c>
    </row>
    <row r="3" spans="1:14" x14ac:dyDescent="0.55000000000000004">
      <c r="A3" s="93" t="str">
        <f>IF(Eights!$A$4&gt;0,Eights!$A$4,"")</f>
        <v/>
      </c>
      <c r="B3" s="94" t="e">
        <f t="shared" si="0"/>
        <v>#N/A</v>
      </c>
      <c r="C3" s="94">
        <f>IF(A3&gt;0,Eights!B7,"")</f>
        <v>0</v>
      </c>
      <c r="D3" s="94" t="str">
        <f t="shared" si="1"/>
        <v/>
      </c>
      <c r="E3" s="94">
        <f>IF(A3&gt;0,'Front sheet'!$E$18,"")</f>
        <v>0</v>
      </c>
      <c r="F3" s="94" t="str">
        <f>F2</f>
        <v/>
      </c>
      <c r="G3" s="94" t="str">
        <f>CONCATENATE('Front sheet'!$E$18,"-8",M3)</f>
        <v>-8A</v>
      </c>
      <c r="H3" s="94" t="str">
        <f t="shared" si="2"/>
        <v/>
      </c>
      <c r="I3" s="94" t="str">
        <f t="shared" si="3"/>
        <v/>
      </c>
      <c r="J3" s="93" t="str">
        <f t="shared" si="4"/>
        <v/>
      </c>
      <c r="K3" s="93">
        <v>2</v>
      </c>
      <c r="L3" s="94" t="str">
        <f>L9</f>
        <v/>
      </c>
      <c r="M3" s="93" t="s">
        <v>67</v>
      </c>
    </row>
    <row r="4" spans="1:14" x14ac:dyDescent="0.55000000000000004">
      <c r="A4" s="93" t="str">
        <f>IF(Eights!$A$4&gt;0,Eights!$A$4,"")</f>
        <v/>
      </c>
      <c r="B4" s="94" t="e">
        <f t="shared" si="0"/>
        <v>#N/A</v>
      </c>
      <c r="C4" s="94">
        <f>IF(A4&gt;0,Eights!B8,"")</f>
        <v>0</v>
      </c>
      <c r="D4" s="94" t="str">
        <f t="shared" si="1"/>
        <v/>
      </c>
      <c r="E4" s="94">
        <f>IF(A4&gt;0,'Front sheet'!$E$18,"")</f>
        <v>0</v>
      </c>
      <c r="F4" s="94" t="str">
        <f t="shared" ref="F4:F67" si="5">F3</f>
        <v/>
      </c>
      <c r="G4" s="94" t="str">
        <f>CONCATENATE('Front sheet'!$E$18,"-8",M4)</f>
        <v>-8A</v>
      </c>
      <c r="H4" s="94" t="str">
        <f t="shared" si="2"/>
        <v/>
      </c>
      <c r="I4" s="94" t="str">
        <f t="shared" si="3"/>
        <v/>
      </c>
      <c r="J4" s="93" t="str">
        <f t="shared" si="4"/>
        <v/>
      </c>
      <c r="K4" s="93">
        <v>3</v>
      </c>
      <c r="L4" s="94" t="str">
        <f>L9</f>
        <v/>
      </c>
      <c r="M4" s="93" t="s">
        <v>67</v>
      </c>
    </row>
    <row r="5" spans="1:14" x14ac:dyDescent="0.55000000000000004">
      <c r="A5" s="93" t="str">
        <f>IF(Eights!$A$4&gt;0,Eights!$A$4,"")</f>
        <v/>
      </c>
      <c r="B5" s="94" t="e">
        <f t="shared" si="0"/>
        <v>#N/A</v>
      </c>
      <c r="C5" s="94">
        <f>IF(A5&gt;0,Eights!B9,"")</f>
        <v>0</v>
      </c>
      <c r="D5" s="94" t="str">
        <f t="shared" si="1"/>
        <v/>
      </c>
      <c r="E5" s="94">
        <f>IF(A5&gt;0,'Front sheet'!$E$18,"")</f>
        <v>0</v>
      </c>
      <c r="F5" s="94" t="str">
        <f t="shared" si="5"/>
        <v/>
      </c>
      <c r="G5" s="94" t="str">
        <f>CONCATENATE('Front sheet'!$E$18,"-8",M5)</f>
        <v>-8A</v>
      </c>
      <c r="H5" s="94" t="str">
        <f t="shared" si="2"/>
        <v/>
      </c>
      <c r="I5" s="94" t="str">
        <f t="shared" si="3"/>
        <v/>
      </c>
      <c r="J5" s="93" t="str">
        <f t="shared" si="4"/>
        <v/>
      </c>
      <c r="K5" s="93">
        <v>4</v>
      </c>
      <c r="L5" s="94" t="str">
        <f>L9</f>
        <v/>
      </c>
      <c r="M5" s="93" t="s">
        <v>67</v>
      </c>
    </row>
    <row r="6" spans="1:14" x14ac:dyDescent="0.55000000000000004">
      <c r="A6" s="93" t="str">
        <f>IF(Eights!$A$4&gt;0,Eights!$A$4,"")</f>
        <v/>
      </c>
      <c r="B6" s="94" t="e">
        <f t="shared" si="0"/>
        <v>#N/A</v>
      </c>
      <c r="C6" s="94">
        <f>IF(A6&gt;0,Eights!B10,"")</f>
        <v>0</v>
      </c>
      <c r="D6" s="94" t="str">
        <f t="shared" si="1"/>
        <v/>
      </c>
      <c r="E6" s="94">
        <f>IF(A6&gt;0,'Front sheet'!$E$18,"")</f>
        <v>0</v>
      </c>
      <c r="F6" s="94" t="str">
        <f t="shared" si="5"/>
        <v/>
      </c>
      <c r="G6" s="94" t="str">
        <f>CONCATENATE('Front sheet'!$E$18,"-8",M6)</f>
        <v>-8A</v>
      </c>
      <c r="H6" s="94" t="str">
        <f t="shared" si="2"/>
        <v/>
      </c>
      <c r="I6" s="94" t="str">
        <f t="shared" si="3"/>
        <v/>
      </c>
      <c r="J6" s="93" t="str">
        <f t="shared" si="4"/>
        <v/>
      </c>
      <c r="K6" s="93">
        <v>5</v>
      </c>
      <c r="L6" s="94" t="str">
        <f>L9</f>
        <v/>
      </c>
      <c r="M6" s="93" t="s">
        <v>67</v>
      </c>
    </row>
    <row r="7" spans="1:14" x14ac:dyDescent="0.55000000000000004">
      <c r="A7" s="93" t="str">
        <f>IF(Eights!$A$4&gt;0,Eights!$A$4,"")</f>
        <v/>
      </c>
      <c r="B7" s="94" t="e">
        <f t="shared" si="0"/>
        <v>#N/A</v>
      </c>
      <c r="C7" s="94">
        <f>IF(A7&gt;0,Eights!B11,"")</f>
        <v>0</v>
      </c>
      <c r="D7" s="94" t="str">
        <f t="shared" si="1"/>
        <v/>
      </c>
      <c r="E7" s="94">
        <f>IF(A7&gt;0,'Front sheet'!$E$18,"")</f>
        <v>0</v>
      </c>
      <c r="F7" s="94" t="str">
        <f t="shared" si="5"/>
        <v/>
      </c>
      <c r="G7" s="94" t="str">
        <f>CONCATENATE('Front sheet'!$E$18,"-8",M7)</f>
        <v>-8A</v>
      </c>
      <c r="H7" s="94" t="str">
        <f t="shared" si="2"/>
        <v/>
      </c>
      <c r="I7" s="94" t="str">
        <f t="shared" si="3"/>
        <v/>
      </c>
      <c r="J7" s="93" t="str">
        <f t="shared" si="4"/>
        <v/>
      </c>
      <c r="K7" s="93">
        <v>6</v>
      </c>
      <c r="L7" s="94" t="str">
        <f>L9</f>
        <v/>
      </c>
      <c r="M7" s="93" t="s">
        <v>67</v>
      </c>
    </row>
    <row r="8" spans="1:14" x14ac:dyDescent="0.55000000000000004">
      <c r="A8" s="93" t="str">
        <f>IF(Eights!$A$4&gt;0,Eights!$A$4,"")</f>
        <v/>
      </c>
      <c r="B8" s="94" t="e">
        <f t="shared" si="0"/>
        <v>#N/A</v>
      </c>
      <c r="C8" s="94">
        <f>IF(A8&gt;0,Eights!B12,"")</f>
        <v>0</v>
      </c>
      <c r="D8" s="94" t="str">
        <f t="shared" si="1"/>
        <v/>
      </c>
      <c r="E8" s="94">
        <f>IF(A8&gt;0,'Front sheet'!$E$18,"")</f>
        <v>0</v>
      </c>
      <c r="F8" s="94" t="str">
        <f t="shared" si="5"/>
        <v/>
      </c>
      <c r="G8" s="94" t="str">
        <f>CONCATENATE('Front sheet'!$E$18,"-8",M8)</f>
        <v>-8A</v>
      </c>
      <c r="H8" s="94" t="str">
        <f t="shared" si="2"/>
        <v/>
      </c>
      <c r="I8" s="94" t="str">
        <f t="shared" si="3"/>
        <v/>
      </c>
      <c r="J8" s="93" t="str">
        <f t="shared" si="4"/>
        <v/>
      </c>
      <c r="K8" s="93">
        <v>7</v>
      </c>
      <c r="L8" s="94" t="str">
        <f>L9</f>
        <v/>
      </c>
      <c r="M8" s="93" t="s">
        <v>67</v>
      </c>
    </row>
    <row r="9" spans="1:14" x14ac:dyDescent="0.55000000000000004">
      <c r="A9" s="93" t="str">
        <f>IF(Eights!$A$4&gt;0,Eights!$A$4,"")</f>
        <v/>
      </c>
      <c r="B9" s="94" t="e">
        <f t="shared" si="0"/>
        <v>#N/A</v>
      </c>
      <c r="C9" s="94">
        <f>IF(A9&gt;0,Eights!B13,"")</f>
        <v>0</v>
      </c>
      <c r="D9" s="94" t="str">
        <f t="shared" si="1"/>
        <v/>
      </c>
      <c r="E9" s="94">
        <f>IF(A9&gt;0,'Front sheet'!$E$18,"")</f>
        <v>0</v>
      </c>
      <c r="F9" s="94" t="str">
        <f t="shared" si="5"/>
        <v/>
      </c>
      <c r="G9" s="94" t="str">
        <f>CONCATENATE('Front sheet'!$E$18,"-8",M9)</f>
        <v>-8A</v>
      </c>
      <c r="H9" s="94" t="str">
        <f t="shared" si="2"/>
        <v/>
      </c>
      <c r="I9" s="94" t="str">
        <f t="shared" si="3"/>
        <v/>
      </c>
      <c r="J9" s="93" t="str">
        <f t="shared" si="4"/>
        <v/>
      </c>
      <c r="K9" s="93">
        <v>8</v>
      </c>
      <c r="L9" s="94" t="str">
        <f>IF(A9&gt;0,I9,"")</f>
        <v/>
      </c>
      <c r="M9" s="93" t="s">
        <v>67</v>
      </c>
    </row>
    <row r="10" spans="1:14" x14ac:dyDescent="0.55000000000000004">
      <c r="A10" s="93" t="str">
        <f>IF(Eights!$A$4&gt;0,Eights!$A$4,"")</f>
        <v/>
      </c>
      <c r="B10" s="94" t="e">
        <f t="shared" si="0"/>
        <v>#N/A</v>
      </c>
      <c r="C10" s="94">
        <f>IF(A10&gt;0,Eights!B14,"")</f>
        <v>0</v>
      </c>
      <c r="D10" s="94" t="str">
        <f t="shared" si="1"/>
        <v/>
      </c>
      <c r="E10" s="94">
        <f>IF(A10&gt;0,'Front sheet'!$E$18,"")</f>
        <v>0</v>
      </c>
      <c r="F10" s="94" t="str">
        <f t="shared" si="5"/>
        <v/>
      </c>
      <c r="G10" s="94" t="str">
        <f>CONCATENATE('Front sheet'!$E$18,"-8",M10)</f>
        <v>-8A</v>
      </c>
      <c r="H10" s="94" t="str">
        <f t="shared" si="2"/>
        <v/>
      </c>
      <c r="I10" s="94" t="str">
        <f t="shared" si="3"/>
        <v/>
      </c>
      <c r="J10" s="93" t="str">
        <f t="shared" si="4"/>
        <v/>
      </c>
      <c r="K10" s="93" t="s">
        <v>68</v>
      </c>
      <c r="L10" s="94" t="str">
        <f>L9</f>
        <v/>
      </c>
      <c r="M10" s="93" t="s">
        <v>67</v>
      </c>
      <c r="N10" s="94" t="str">
        <f>IF(Eights!A4&gt;0,Eights!B15,"")</f>
        <v/>
      </c>
    </row>
    <row r="11" spans="1:14" x14ac:dyDescent="0.55000000000000004">
      <c r="A11" s="93" t="str">
        <f>IF(Eights!$E$4&gt;0,Eights!$E$4,"")</f>
        <v/>
      </c>
      <c r="B11" s="94" t="e">
        <f t="shared" si="0"/>
        <v>#N/A</v>
      </c>
      <c r="C11" s="94">
        <f>IF(A11&gt;0,Eights!F6,"")</f>
        <v>0</v>
      </c>
      <c r="D11" s="94" t="str">
        <f t="shared" si="1"/>
        <v/>
      </c>
      <c r="E11" s="94">
        <f>IF(A11&gt;0,'Front sheet'!$E$18,"")</f>
        <v>0</v>
      </c>
      <c r="F11" s="94" t="str">
        <f>IF(A11&gt;0,Eights!$F$5,"")</f>
        <v/>
      </c>
      <c r="G11" s="94" t="str">
        <f>CONCATENATE('Front sheet'!$E$18,"-8",M11)</f>
        <v>-8B</v>
      </c>
      <c r="H11" s="94" t="str">
        <f t="shared" si="2"/>
        <v/>
      </c>
      <c r="I11" s="94" t="str">
        <f t="shared" si="3"/>
        <v/>
      </c>
      <c r="J11" s="93" t="str">
        <f t="shared" si="4"/>
        <v/>
      </c>
      <c r="K11" s="93">
        <v>1</v>
      </c>
      <c r="L11" s="94" t="str">
        <f>L18</f>
        <v/>
      </c>
      <c r="M11" s="93" t="s">
        <v>69</v>
      </c>
    </row>
    <row r="12" spans="1:14" x14ac:dyDescent="0.55000000000000004">
      <c r="A12" s="93" t="str">
        <f>IF(Eights!$E$4&gt;0,Eights!$E$4,"")</f>
        <v/>
      </c>
      <c r="B12" s="94" t="e">
        <f t="shared" si="0"/>
        <v>#N/A</v>
      </c>
      <c r="C12" s="94">
        <f>IF(A12&gt;0,Eights!F7,"")</f>
        <v>0</v>
      </c>
      <c r="D12" s="94" t="str">
        <f t="shared" si="1"/>
        <v/>
      </c>
      <c r="E12" s="94">
        <f>IF(A12&gt;0,'Front sheet'!$E$18,"")</f>
        <v>0</v>
      </c>
      <c r="F12" s="94" t="str">
        <f t="shared" si="5"/>
        <v/>
      </c>
      <c r="G12" s="94" t="str">
        <f>CONCATENATE('Front sheet'!$E$18,"-8",M12)</f>
        <v>-8B</v>
      </c>
      <c r="H12" s="94" t="str">
        <f t="shared" si="2"/>
        <v/>
      </c>
      <c r="I12" s="94" t="str">
        <f t="shared" si="3"/>
        <v/>
      </c>
      <c r="J12" s="93" t="str">
        <f t="shared" si="4"/>
        <v/>
      </c>
      <c r="K12" s="93">
        <v>2</v>
      </c>
      <c r="L12" s="94" t="str">
        <f>L18</f>
        <v/>
      </c>
      <c r="M12" s="93" t="s">
        <v>69</v>
      </c>
    </row>
    <row r="13" spans="1:14" x14ac:dyDescent="0.55000000000000004">
      <c r="A13" s="93" t="str">
        <f>IF(Eights!$E$4&gt;0,Eights!$E$4,"")</f>
        <v/>
      </c>
      <c r="B13" s="94" t="e">
        <f t="shared" si="0"/>
        <v>#N/A</v>
      </c>
      <c r="C13" s="94">
        <f>IF(A13&gt;0,Eights!F8,"")</f>
        <v>0</v>
      </c>
      <c r="D13" s="94" t="str">
        <f t="shared" si="1"/>
        <v/>
      </c>
      <c r="E13" s="94">
        <f>IF(A13&gt;0,'Front sheet'!$E$18,"")</f>
        <v>0</v>
      </c>
      <c r="F13" s="94" t="str">
        <f t="shared" si="5"/>
        <v/>
      </c>
      <c r="G13" s="94" t="str">
        <f>CONCATENATE('Front sheet'!$E$18,"-8",M13)</f>
        <v>-8B</v>
      </c>
      <c r="H13" s="94" t="str">
        <f t="shared" si="2"/>
        <v/>
      </c>
      <c r="I13" s="94" t="str">
        <f t="shared" si="3"/>
        <v/>
      </c>
      <c r="J13" s="93" t="str">
        <f t="shared" si="4"/>
        <v/>
      </c>
      <c r="K13" s="93">
        <v>3</v>
      </c>
      <c r="L13" s="94" t="str">
        <f>L18</f>
        <v/>
      </c>
      <c r="M13" s="93" t="s">
        <v>69</v>
      </c>
    </row>
    <row r="14" spans="1:14" x14ac:dyDescent="0.55000000000000004">
      <c r="A14" s="93" t="str">
        <f>IF(Eights!$E$4&gt;0,Eights!$E$4,"")</f>
        <v/>
      </c>
      <c r="B14" s="94" t="e">
        <f t="shared" si="0"/>
        <v>#N/A</v>
      </c>
      <c r="C14" s="94">
        <f>IF(A14&gt;0,Eights!F9,"")</f>
        <v>0</v>
      </c>
      <c r="D14" s="94" t="str">
        <f t="shared" si="1"/>
        <v/>
      </c>
      <c r="E14" s="94">
        <f>IF(A14&gt;0,'Front sheet'!$E$18,"")</f>
        <v>0</v>
      </c>
      <c r="F14" s="94" t="str">
        <f t="shared" si="5"/>
        <v/>
      </c>
      <c r="G14" s="94" t="str">
        <f>CONCATENATE('Front sheet'!$E$18,"-8",M14)</f>
        <v>-8B</v>
      </c>
      <c r="H14" s="94" t="str">
        <f t="shared" si="2"/>
        <v/>
      </c>
      <c r="I14" s="94" t="str">
        <f t="shared" si="3"/>
        <v/>
      </c>
      <c r="J14" s="93" t="str">
        <f t="shared" si="4"/>
        <v/>
      </c>
      <c r="K14" s="93">
        <v>4</v>
      </c>
      <c r="L14" s="94" t="str">
        <f>L18</f>
        <v/>
      </c>
      <c r="M14" s="93" t="s">
        <v>69</v>
      </c>
    </row>
    <row r="15" spans="1:14" x14ac:dyDescent="0.55000000000000004">
      <c r="A15" s="93" t="str">
        <f>IF(Eights!$E$4&gt;0,Eights!$E$4,"")</f>
        <v/>
      </c>
      <c r="B15" s="94" t="e">
        <f t="shared" si="0"/>
        <v>#N/A</v>
      </c>
      <c r="C15" s="94">
        <f>IF(A15&gt;0,Eights!F10,"")</f>
        <v>0</v>
      </c>
      <c r="D15" s="94" t="str">
        <f t="shared" si="1"/>
        <v/>
      </c>
      <c r="E15" s="94">
        <f>IF(A15&gt;0,'Front sheet'!$E$18,"")</f>
        <v>0</v>
      </c>
      <c r="F15" s="94" t="str">
        <f t="shared" si="5"/>
        <v/>
      </c>
      <c r="G15" s="94" t="str">
        <f>CONCATENATE('Front sheet'!$E$18,"-8",M15)</f>
        <v>-8B</v>
      </c>
      <c r="H15" s="94" t="str">
        <f t="shared" si="2"/>
        <v/>
      </c>
      <c r="I15" s="94" t="str">
        <f t="shared" si="3"/>
        <v/>
      </c>
      <c r="J15" s="93" t="str">
        <f t="shared" si="4"/>
        <v/>
      </c>
      <c r="K15" s="93">
        <v>5</v>
      </c>
      <c r="L15" s="94" t="str">
        <f>L18</f>
        <v/>
      </c>
      <c r="M15" s="93" t="s">
        <v>69</v>
      </c>
    </row>
    <row r="16" spans="1:14" x14ac:dyDescent="0.55000000000000004">
      <c r="A16" s="93" t="str">
        <f>IF(Eights!$E$4&gt;0,Eights!$E$4,"")</f>
        <v/>
      </c>
      <c r="B16" s="94" t="e">
        <f t="shared" si="0"/>
        <v>#N/A</v>
      </c>
      <c r="C16" s="94">
        <f>IF(A16&gt;0,Eights!F11,"")</f>
        <v>0</v>
      </c>
      <c r="D16" s="94" t="str">
        <f t="shared" si="1"/>
        <v/>
      </c>
      <c r="E16" s="94">
        <f>IF(A16&gt;0,'Front sheet'!$E$18,"")</f>
        <v>0</v>
      </c>
      <c r="F16" s="94" t="str">
        <f t="shared" si="5"/>
        <v/>
      </c>
      <c r="G16" s="94" t="str">
        <f>CONCATENATE('Front sheet'!$E$18,"-8",M16)</f>
        <v>-8B</v>
      </c>
      <c r="H16" s="94" t="str">
        <f t="shared" si="2"/>
        <v/>
      </c>
      <c r="I16" s="94" t="str">
        <f t="shared" si="3"/>
        <v/>
      </c>
      <c r="J16" s="93" t="str">
        <f t="shared" si="4"/>
        <v/>
      </c>
      <c r="K16" s="93">
        <v>6</v>
      </c>
      <c r="L16" s="94" t="str">
        <f>L18</f>
        <v/>
      </c>
      <c r="M16" s="93" t="s">
        <v>69</v>
      </c>
    </row>
    <row r="17" spans="1:14" x14ac:dyDescent="0.55000000000000004">
      <c r="A17" s="93" t="str">
        <f>IF(Eights!$E$4&gt;0,Eights!$E$4,"")</f>
        <v/>
      </c>
      <c r="B17" s="94" t="e">
        <f t="shared" si="0"/>
        <v>#N/A</v>
      </c>
      <c r="C17" s="94">
        <f>IF(A17&gt;0,Eights!F12,"")</f>
        <v>0</v>
      </c>
      <c r="D17" s="94" t="str">
        <f t="shared" si="1"/>
        <v/>
      </c>
      <c r="E17" s="94">
        <f>IF(A17&gt;0,'Front sheet'!$E$18,"")</f>
        <v>0</v>
      </c>
      <c r="F17" s="94" t="str">
        <f t="shared" si="5"/>
        <v/>
      </c>
      <c r="G17" s="94" t="str">
        <f>CONCATENATE('Front sheet'!$E$18,"-8",M17)</f>
        <v>-8B</v>
      </c>
      <c r="H17" s="94" t="str">
        <f t="shared" si="2"/>
        <v/>
      </c>
      <c r="I17" s="94" t="str">
        <f t="shared" si="3"/>
        <v/>
      </c>
      <c r="J17" s="93" t="str">
        <f t="shared" si="4"/>
        <v/>
      </c>
      <c r="K17" s="93">
        <v>7</v>
      </c>
      <c r="L17" s="94" t="str">
        <f>L18</f>
        <v/>
      </c>
      <c r="M17" s="93" t="s">
        <v>69</v>
      </c>
    </row>
    <row r="18" spans="1:14" x14ac:dyDescent="0.55000000000000004">
      <c r="A18" s="93" t="str">
        <f>IF(Eights!$E$4&gt;0,Eights!$E$4,"")</f>
        <v/>
      </c>
      <c r="B18" s="94" t="e">
        <f t="shared" si="0"/>
        <v>#N/A</v>
      </c>
      <c r="C18" s="94">
        <f>IF(A18&gt;0,Eights!F13,"")</f>
        <v>0</v>
      </c>
      <c r="D18" s="94" t="str">
        <f t="shared" si="1"/>
        <v/>
      </c>
      <c r="E18" s="94">
        <f>IF(A18&gt;0,'Front sheet'!$E$18,"")</f>
        <v>0</v>
      </c>
      <c r="F18" s="94" t="str">
        <f t="shared" si="5"/>
        <v/>
      </c>
      <c r="G18" s="94" t="str">
        <f>CONCATENATE('Front sheet'!$E$18,"-8",M18)</f>
        <v>-8B</v>
      </c>
      <c r="H18" s="94" t="str">
        <f t="shared" si="2"/>
        <v/>
      </c>
      <c r="I18" s="94" t="str">
        <f t="shared" si="3"/>
        <v/>
      </c>
      <c r="J18" s="93" t="str">
        <f t="shared" si="4"/>
        <v/>
      </c>
      <c r="K18" s="93">
        <v>8</v>
      </c>
      <c r="L18" s="94" t="str">
        <f>IF(A18&gt;0,I18,"")</f>
        <v/>
      </c>
      <c r="M18" s="93" t="s">
        <v>69</v>
      </c>
    </row>
    <row r="19" spans="1:14" x14ac:dyDescent="0.55000000000000004">
      <c r="A19" s="93" t="str">
        <f>IF(Eights!$E$4&gt;0,Eights!$E$4,"")</f>
        <v/>
      </c>
      <c r="B19" s="94" t="e">
        <f t="shared" si="0"/>
        <v>#N/A</v>
      </c>
      <c r="C19" s="94">
        <f>IF(A19&gt;0,Eights!F14,"")</f>
        <v>0</v>
      </c>
      <c r="D19" s="94" t="str">
        <f t="shared" si="1"/>
        <v/>
      </c>
      <c r="E19" s="94">
        <f>IF(A19&gt;0,'Front sheet'!$E$18,"")</f>
        <v>0</v>
      </c>
      <c r="F19" s="94" t="str">
        <f t="shared" si="5"/>
        <v/>
      </c>
      <c r="G19" s="94" t="str">
        <f>CONCATENATE('Front sheet'!$E$18,"-8",M19)</f>
        <v>-8B</v>
      </c>
      <c r="H19" s="94" t="str">
        <f t="shared" si="2"/>
        <v/>
      </c>
      <c r="I19" s="94" t="str">
        <f t="shared" si="3"/>
        <v/>
      </c>
      <c r="J19" s="93" t="str">
        <f t="shared" si="4"/>
        <v/>
      </c>
      <c r="K19" s="93" t="s">
        <v>68</v>
      </c>
      <c r="L19" s="94" t="str">
        <f>L18</f>
        <v/>
      </c>
      <c r="M19" s="93" t="s">
        <v>69</v>
      </c>
      <c r="N19" s="94" t="str">
        <f>IF(Eights!E4&gt;0,Eights!F15,"")</f>
        <v/>
      </c>
    </row>
    <row r="20" spans="1:14" x14ac:dyDescent="0.55000000000000004">
      <c r="A20" s="93" t="str">
        <f>IF(Eights!$A$18&gt;0,Eights!$A$18,"")</f>
        <v/>
      </c>
      <c r="B20" s="94" t="e">
        <f t="shared" si="0"/>
        <v>#N/A</v>
      </c>
      <c r="C20" s="94">
        <f>IF(A20&gt;0,Eights!B20,"")</f>
        <v>0</v>
      </c>
      <c r="D20" s="94" t="str">
        <f t="shared" si="1"/>
        <v/>
      </c>
      <c r="E20" s="94">
        <f>IF(A20&gt;0,'Front sheet'!$E$18,"")</f>
        <v>0</v>
      </c>
      <c r="F20" s="94" t="str">
        <f>IF(A20&gt;0,Eights!$B$19,"")</f>
        <v/>
      </c>
      <c r="G20" s="94" t="str">
        <f>CONCATENATE('Front sheet'!$E$18,"-8",M20)</f>
        <v>-8C</v>
      </c>
      <c r="H20" s="94" t="str">
        <f t="shared" si="2"/>
        <v/>
      </c>
      <c r="I20" s="94" t="str">
        <f t="shared" si="3"/>
        <v/>
      </c>
      <c r="J20" s="93" t="str">
        <f t="shared" si="4"/>
        <v/>
      </c>
      <c r="K20" s="93">
        <v>1</v>
      </c>
      <c r="L20" s="94" t="str">
        <f t="shared" ref="L20:L83" si="6">L19</f>
        <v/>
      </c>
      <c r="M20" s="93" t="s">
        <v>68</v>
      </c>
    </row>
    <row r="21" spans="1:14" x14ac:dyDescent="0.55000000000000004">
      <c r="A21" s="93" t="str">
        <f>IF(Eights!$A$18&gt;0,Eights!$A$18,"")</f>
        <v/>
      </c>
      <c r="B21" s="94" t="e">
        <f t="shared" si="0"/>
        <v>#N/A</v>
      </c>
      <c r="C21" s="94">
        <f>IF(A21&gt;0,Eights!B21,"")</f>
        <v>0</v>
      </c>
      <c r="D21" s="94" t="str">
        <f t="shared" si="1"/>
        <v/>
      </c>
      <c r="E21" s="94">
        <f>IF(A21&gt;0,'Front sheet'!$E$18,"")</f>
        <v>0</v>
      </c>
      <c r="F21" s="94" t="str">
        <f t="shared" si="5"/>
        <v/>
      </c>
      <c r="G21" s="94" t="str">
        <f>CONCATENATE('Front sheet'!$E$18,"-8",M21)</f>
        <v>-8C</v>
      </c>
      <c r="H21" s="94" t="str">
        <f t="shared" si="2"/>
        <v/>
      </c>
      <c r="I21" s="94" t="str">
        <f t="shared" si="3"/>
        <v/>
      </c>
      <c r="J21" s="93" t="str">
        <f t="shared" si="4"/>
        <v/>
      </c>
      <c r="K21" s="93">
        <v>2</v>
      </c>
      <c r="L21" s="94" t="str">
        <f t="shared" si="6"/>
        <v/>
      </c>
      <c r="M21" s="93" t="s">
        <v>68</v>
      </c>
    </row>
    <row r="22" spans="1:14" x14ac:dyDescent="0.55000000000000004">
      <c r="A22" s="93" t="str">
        <f>IF(Eights!$A$18&gt;0,Eights!$A$18,"")</f>
        <v/>
      </c>
      <c r="B22" s="94" t="e">
        <f t="shared" si="0"/>
        <v>#N/A</v>
      </c>
      <c r="C22" s="94">
        <f>IF(A22&gt;0,Eights!B22,"")</f>
        <v>0</v>
      </c>
      <c r="D22" s="94" t="str">
        <f t="shared" si="1"/>
        <v/>
      </c>
      <c r="E22" s="94">
        <f>IF(A22&gt;0,'Front sheet'!$E$18,"")</f>
        <v>0</v>
      </c>
      <c r="F22" s="94" t="str">
        <f t="shared" si="5"/>
        <v/>
      </c>
      <c r="G22" s="94" t="str">
        <f>CONCATENATE('Front sheet'!$E$18,"-8",M22)</f>
        <v>-8C</v>
      </c>
      <c r="H22" s="94" t="str">
        <f t="shared" si="2"/>
        <v/>
      </c>
      <c r="I22" s="94" t="str">
        <f t="shared" si="3"/>
        <v/>
      </c>
      <c r="J22" s="93" t="str">
        <f t="shared" si="4"/>
        <v/>
      </c>
      <c r="K22" s="93">
        <v>3</v>
      </c>
      <c r="L22" s="94" t="str">
        <f t="shared" si="6"/>
        <v/>
      </c>
      <c r="M22" s="93" t="s">
        <v>68</v>
      </c>
    </row>
    <row r="23" spans="1:14" x14ac:dyDescent="0.55000000000000004">
      <c r="A23" s="93" t="str">
        <f>IF(Eights!$A$18&gt;0,Eights!$A$18,"")</f>
        <v/>
      </c>
      <c r="B23" s="94" t="e">
        <f t="shared" si="0"/>
        <v>#N/A</v>
      </c>
      <c r="C23" s="94">
        <f>IF(A23&gt;0,Eights!B23,"")</f>
        <v>0</v>
      </c>
      <c r="D23" s="94" t="str">
        <f t="shared" si="1"/>
        <v/>
      </c>
      <c r="E23" s="94">
        <f>IF(A23&gt;0,'Front sheet'!$E$18,"")</f>
        <v>0</v>
      </c>
      <c r="F23" s="94" t="str">
        <f t="shared" si="5"/>
        <v/>
      </c>
      <c r="G23" s="94" t="str">
        <f>CONCATENATE('Front sheet'!$E$18,"-8",M23)</f>
        <v>-8C</v>
      </c>
      <c r="H23" s="94" t="str">
        <f t="shared" si="2"/>
        <v/>
      </c>
      <c r="I23" s="94" t="str">
        <f t="shared" si="3"/>
        <v/>
      </c>
      <c r="J23" s="93" t="str">
        <f t="shared" si="4"/>
        <v/>
      </c>
      <c r="K23" s="93">
        <v>4</v>
      </c>
      <c r="L23" s="94" t="str">
        <f t="shared" si="6"/>
        <v/>
      </c>
      <c r="M23" s="93" t="s">
        <v>68</v>
      </c>
    </row>
    <row r="24" spans="1:14" x14ac:dyDescent="0.55000000000000004">
      <c r="A24" s="93" t="str">
        <f>IF(Eights!$A$18&gt;0,Eights!$A$18,"")</f>
        <v/>
      </c>
      <c r="B24" s="94" t="e">
        <f t="shared" si="0"/>
        <v>#N/A</v>
      </c>
      <c r="C24" s="94">
        <f>IF(A24&gt;0,Eights!B24,"")</f>
        <v>0</v>
      </c>
      <c r="D24" s="94" t="str">
        <f t="shared" si="1"/>
        <v/>
      </c>
      <c r="E24" s="94">
        <f>IF(A24&gt;0,'Front sheet'!$E$18,"")</f>
        <v>0</v>
      </c>
      <c r="F24" s="94" t="str">
        <f t="shared" si="5"/>
        <v/>
      </c>
      <c r="G24" s="94" t="str">
        <f>CONCATENATE('Front sheet'!$E$18,"-8",M24)</f>
        <v>-8C</v>
      </c>
      <c r="H24" s="94" t="str">
        <f t="shared" si="2"/>
        <v/>
      </c>
      <c r="I24" s="94" t="str">
        <f t="shared" si="3"/>
        <v/>
      </c>
      <c r="J24" s="93" t="str">
        <f t="shared" si="4"/>
        <v/>
      </c>
      <c r="K24" s="93">
        <v>5</v>
      </c>
      <c r="L24" s="94" t="str">
        <f t="shared" si="6"/>
        <v/>
      </c>
      <c r="M24" s="93" t="s">
        <v>68</v>
      </c>
    </row>
    <row r="25" spans="1:14" x14ac:dyDescent="0.55000000000000004">
      <c r="A25" s="93" t="str">
        <f>IF(Eights!$A$18&gt;0,Eights!$A$18,"")</f>
        <v/>
      </c>
      <c r="B25" s="94" t="e">
        <f t="shared" si="0"/>
        <v>#N/A</v>
      </c>
      <c r="C25" s="94">
        <f>IF(A25&gt;0,Eights!B25,"")</f>
        <v>0</v>
      </c>
      <c r="D25" s="94" t="str">
        <f t="shared" si="1"/>
        <v/>
      </c>
      <c r="E25" s="94">
        <f>IF(A25&gt;0,'Front sheet'!$E$18,"")</f>
        <v>0</v>
      </c>
      <c r="F25" s="94" t="str">
        <f t="shared" si="5"/>
        <v/>
      </c>
      <c r="G25" s="94" t="str">
        <f>CONCATENATE('Front sheet'!$E$18,"-8",M25)</f>
        <v>-8C</v>
      </c>
      <c r="H25" s="94" t="str">
        <f t="shared" si="2"/>
        <v/>
      </c>
      <c r="I25" s="94" t="str">
        <f t="shared" si="3"/>
        <v/>
      </c>
      <c r="J25" s="93" t="str">
        <f t="shared" si="4"/>
        <v/>
      </c>
      <c r="K25" s="93">
        <v>6</v>
      </c>
      <c r="L25" s="94" t="str">
        <f t="shared" si="6"/>
        <v/>
      </c>
      <c r="M25" s="93" t="s">
        <v>68</v>
      </c>
    </row>
    <row r="26" spans="1:14" x14ac:dyDescent="0.55000000000000004">
      <c r="A26" s="93" t="str">
        <f>IF(Eights!$A$18&gt;0,Eights!$A$18,"")</f>
        <v/>
      </c>
      <c r="B26" s="94" t="e">
        <f t="shared" si="0"/>
        <v>#N/A</v>
      </c>
      <c r="C26" s="94">
        <f>IF(A26&gt;0,Eights!B26,"")</f>
        <v>0</v>
      </c>
      <c r="D26" s="94" t="str">
        <f t="shared" si="1"/>
        <v/>
      </c>
      <c r="E26" s="94">
        <f>IF(A26&gt;0,'Front sheet'!$E$18,"")</f>
        <v>0</v>
      </c>
      <c r="F26" s="94" t="str">
        <f t="shared" si="5"/>
        <v/>
      </c>
      <c r="G26" s="94" t="str">
        <f>CONCATENATE('Front sheet'!$E$18,"-8",M26)</f>
        <v>-8C</v>
      </c>
      <c r="H26" s="94" t="str">
        <f t="shared" si="2"/>
        <v/>
      </c>
      <c r="I26" s="94" t="str">
        <f t="shared" si="3"/>
        <v/>
      </c>
      <c r="J26" s="93" t="str">
        <f t="shared" si="4"/>
        <v/>
      </c>
      <c r="K26" s="93">
        <v>7</v>
      </c>
      <c r="L26" s="94" t="str">
        <f t="shared" si="6"/>
        <v/>
      </c>
      <c r="M26" s="93" t="s">
        <v>68</v>
      </c>
    </row>
    <row r="27" spans="1:14" x14ac:dyDescent="0.55000000000000004">
      <c r="A27" s="93" t="str">
        <f>IF(Eights!$A$18&gt;0,Eights!$A$18,"")</f>
        <v/>
      </c>
      <c r="B27" s="94" t="e">
        <f t="shared" si="0"/>
        <v>#N/A</v>
      </c>
      <c r="C27" s="94">
        <f>IF(A27&gt;0,Eights!B27,"")</f>
        <v>0</v>
      </c>
      <c r="D27" s="94" t="str">
        <f t="shared" si="1"/>
        <v/>
      </c>
      <c r="E27" s="94">
        <f>IF(A27&gt;0,'Front sheet'!$E$18,"")</f>
        <v>0</v>
      </c>
      <c r="F27" s="94" t="str">
        <f t="shared" si="5"/>
        <v/>
      </c>
      <c r="G27" s="94" t="str">
        <f>CONCATENATE('Front sheet'!$E$18,"-8",M27)</f>
        <v>-8C</v>
      </c>
      <c r="H27" s="94" t="str">
        <f t="shared" si="2"/>
        <v/>
      </c>
      <c r="I27" s="94" t="str">
        <f t="shared" si="3"/>
        <v/>
      </c>
      <c r="J27" s="93" t="str">
        <f t="shared" si="4"/>
        <v/>
      </c>
      <c r="K27" s="93">
        <v>8</v>
      </c>
      <c r="L27" s="94" t="str">
        <f>IF(A27&gt;0,I27,"")</f>
        <v/>
      </c>
      <c r="M27" s="93" t="s">
        <v>68</v>
      </c>
    </row>
    <row r="28" spans="1:14" x14ac:dyDescent="0.55000000000000004">
      <c r="A28" s="93" t="str">
        <f>IF(Eights!$A$18&gt;0,Eights!$A$18,"")</f>
        <v/>
      </c>
      <c r="B28" s="94" t="e">
        <f t="shared" si="0"/>
        <v>#N/A</v>
      </c>
      <c r="C28" s="94">
        <f>IF(A28&gt;0,Eights!B28,"")</f>
        <v>0</v>
      </c>
      <c r="D28" s="94" t="str">
        <f t="shared" si="1"/>
        <v/>
      </c>
      <c r="E28" s="94">
        <f>IF(A28&gt;0,'Front sheet'!$E$18,"")</f>
        <v>0</v>
      </c>
      <c r="F28" s="94" t="str">
        <f t="shared" si="5"/>
        <v/>
      </c>
      <c r="G28" s="94" t="str">
        <f>CONCATENATE('Front sheet'!$E$18,"-8",M28)</f>
        <v>-8C</v>
      </c>
      <c r="H28" s="94" t="str">
        <f t="shared" si="2"/>
        <v/>
      </c>
      <c r="I28" s="94" t="str">
        <f t="shared" si="3"/>
        <v/>
      </c>
      <c r="J28" s="93" t="str">
        <f t="shared" si="4"/>
        <v/>
      </c>
      <c r="K28" s="93" t="s">
        <v>68</v>
      </c>
      <c r="L28" s="94" t="str">
        <f t="shared" si="6"/>
        <v/>
      </c>
      <c r="M28" s="93" t="s">
        <v>68</v>
      </c>
      <c r="N28" s="94" t="str">
        <f>IF(Eights!A18&gt;0,Eights!B29,"")</f>
        <v/>
      </c>
    </row>
    <row r="29" spans="1:14" x14ac:dyDescent="0.55000000000000004">
      <c r="A29" s="93" t="str">
        <f>IF(Eights!$E$18&gt;0,Eights!$E$18,"")</f>
        <v/>
      </c>
      <c r="B29" s="94" t="e">
        <f t="shared" si="0"/>
        <v>#N/A</v>
      </c>
      <c r="C29" s="94">
        <f>IF(A29&gt;0,Eights!F20,"")</f>
        <v>0</v>
      </c>
      <c r="D29" s="94" t="str">
        <f t="shared" si="1"/>
        <v/>
      </c>
      <c r="E29" s="94">
        <f>IF(A29&gt;0,'Front sheet'!$E$18,"")</f>
        <v>0</v>
      </c>
      <c r="F29" s="94" t="str">
        <f>IF(A29&gt;0,Eights!$F$19,"")</f>
        <v/>
      </c>
      <c r="G29" s="94" t="str">
        <f>CONCATENATE('Front sheet'!$E$18,"-8",M29)</f>
        <v>-8D</v>
      </c>
      <c r="H29" s="94" t="str">
        <f t="shared" si="2"/>
        <v/>
      </c>
      <c r="I29" s="94" t="str">
        <f t="shared" si="3"/>
        <v/>
      </c>
      <c r="J29" s="93" t="str">
        <f t="shared" si="4"/>
        <v/>
      </c>
      <c r="K29" s="93">
        <v>1</v>
      </c>
      <c r="L29" s="94" t="str">
        <f t="shared" si="6"/>
        <v/>
      </c>
      <c r="M29" s="93" t="s">
        <v>70</v>
      </c>
    </row>
    <row r="30" spans="1:14" x14ac:dyDescent="0.55000000000000004">
      <c r="A30" s="93" t="str">
        <f>IF(Eights!$E$18&gt;0,Eights!$E$18,"")</f>
        <v/>
      </c>
      <c r="B30" s="94" t="e">
        <f t="shared" si="0"/>
        <v>#N/A</v>
      </c>
      <c r="C30" s="94">
        <f>IF(A30&gt;0,Eights!F21,"")</f>
        <v>0</v>
      </c>
      <c r="D30" s="94" t="str">
        <f t="shared" si="1"/>
        <v/>
      </c>
      <c r="E30" s="94">
        <f>IF(A30&gt;0,'Front sheet'!$E$18,"")</f>
        <v>0</v>
      </c>
      <c r="F30" s="94" t="str">
        <f t="shared" si="5"/>
        <v/>
      </c>
      <c r="G30" s="94" t="str">
        <f>CONCATENATE('Front sheet'!$E$18,"-8",M30)</f>
        <v>-8D</v>
      </c>
      <c r="H30" s="94" t="str">
        <f t="shared" si="2"/>
        <v/>
      </c>
      <c r="I30" s="94" t="str">
        <f t="shared" si="3"/>
        <v/>
      </c>
      <c r="J30" s="93" t="str">
        <f t="shared" si="4"/>
        <v/>
      </c>
      <c r="K30" s="93">
        <v>2</v>
      </c>
      <c r="L30" s="94" t="str">
        <f t="shared" si="6"/>
        <v/>
      </c>
      <c r="M30" s="93" t="s">
        <v>70</v>
      </c>
    </row>
    <row r="31" spans="1:14" x14ac:dyDescent="0.55000000000000004">
      <c r="A31" s="93" t="str">
        <f>IF(Eights!$E$18&gt;0,Eights!$E$18,"")</f>
        <v/>
      </c>
      <c r="B31" s="94" t="e">
        <f t="shared" si="0"/>
        <v>#N/A</v>
      </c>
      <c r="C31" s="94">
        <f>IF(A31&gt;0,Eights!F22,"")</f>
        <v>0</v>
      </c>
      <c r="D31" s="94" t="str">
        <f t="shared" si="1"/>
        <v/>
      </c>
      <c r="E31" s="94">
        <f>IF(A31&gt;0,'Front sheet'!$E$18,"")</f>
        <v>0</v>
      </c>
      <c r="F31" s="94" t="str">
        <f t="shared" si="5"/>
        <v/>
      </c>
      <c r="G31" s="94" t="str">
        <f>CONCATENATE('Front sheet'!$E$18,"-8",M31)</f>
        <v>-8D</v>
      </c>
      <c r="H31" s="94" t="str">
        <f t="shared" si="2"/>
        <v/>
      </c>
      <c r="I31" s="94" t="str">
        <f t="shared" si="3"/>
        <v/>
      </c>
      <c r="J31" s="93" t="str">
        <f t="shared" si="4"/>
        <v/>
      </c>
      <c r="K31" s="93">
        <v>3</v>
      </c>
      <c r="L31" s="94" t="str">
        <f t="shared" si="6"/>
        <v/>
      </c>
      <c r="M31" s="93" t="s">
        <v>70</v>
      </c>
    </row>
    <row r="32" spans="1:14" x14ac:dyDescent="0.55000000000000004">
      <c r="A32" s="93" t="str">
        <f>IF(Eights!$E$18&gt;0,Eights!$E$18,"")</f>
        <v/>
      </c>
      <c r="B32" s="94" t="e">
        <f t="shared" si="0"/>
        <v>#N/A</v>
      </c>
      <c r="C32" s="94">
        <f>IF(A32&gt;0,Eights!F23,"")</f>
        <v>0</v>
      </c>
      <c r="D32" s="94" t="str">
        <f t="shared" si="1"/>
        <v/>
      </c>
      <c r="E32" s="94">
        <f>IF(A32&gt;0,'Front sheet'!$E$18,"")</f>
        <v>0</v>
      </c>
      <c r="F32" s="94" t="str">
        <f t="shared" si="5"/>
        <v/>
      </c>
      <c r="G32" s="94" t="str">
        <f>CONCATENATE('Front sheet'!$E$18,"-8",M32)</f>
        <v>-8D</v>
      </c>
      <c r="H32" s="94" t="str">
        <f t="shared" si="2"/>
        <v/>
      </c>
      <c r="I32" s="94" t="str">
        <f t="shared" si="3"/>
        <v/>
      </c>
      <c r="J32" s="93" t="str">
        <f t="shared" si="4"/>
        <v/>
      </c>
      <c r="K32" s="93">
        <v>4</v>
      </c>
      <c r="L32" s="94" t="str">
        <f t="shared" si="6"/>
        <v/>
      </c>
      <c r="M32" s="93" t="s">
        <v>70</v>
      </c>
    </row>
    <row r="33" spans="1:14" x14ac:dyDescent="0.55000000000000004">
      <c r="A33" s="93" t="str">
        <f>IF(Eights!$E$18&gt;0,Eights!$E$18,"")</f>
        <v/>
      </c>
      <c r="B33" s="94" t="e">
        <f t="shared" si="0"/>
        <v>#N/A</v>
      </c>
      <c r="C33" s="94">
        <f>IF(A33&gt;0,Eights!F24,"")</f>
        <v>0</v>
      </c>
      <c r="D33" s="94" t="str">
        <f t="shared" si="1"/>
        <v/>
      </c>
      <c r="E33" s="94">
        <f>IF(A33&gt;0,'Front sheet'!$E$18,"")</f>
        <v>0</v>
      </c>
      <c r="F33" s="94" t="str">
        <f t="shared" si="5"/>
        <v/>
      </c>
      <c r="G33" s="94" t="str">
        <f>CONCATENATE('Front sheet'!$E$18,"-8",M33)</f>
        <v>-8D</v>
      </c>
      <c r="H33" s="94" t="str">
        <f t="shared" si="2"/>
        <v/>
      </c>
      <c r="I33" s="94" t="str">
        <f t="shared" si="3"/>
        <v/>
      </c>
      <c r="J33" s="93" t="str">
        <f t="shared" si="4"/>
        <v/>
      </c>
      <c r="K33" s="93">
        <v>5</v>
      </c>
      <c r="L33" s="94" t="str">
        <f t="shared" si="6"/>
        <v/>
      </c>
      <c r="M33" s="93" t="s">
        <v>70</v>
      </c>
    </row>
    <row r="34" spans="1:14" x14ac:dyDescent="0.55000000000000004">
      <c r="A34" s="93" t="str">
        <f>IF(Eights!$E$18&gt;0,Eights!$E$18,"")</f>
        <v/>
      </c>
      <c r="B34" s="94" t="e">
        <f t="shared" ref="B34:B65" si="7">IF(A34&gt;0,VLOOKUP(A34,Eights,2,FALSE),"")</f>
        <v>#N/A</v>
      </c>
      <c r="C34" s="94">
        <f>IF(A34&gt;0,Eights!F25,"")</f>
        <v>0</v>
      </c>
      <c r="D34" s="94" t="str">
        <f t="shared" si="1"/>
        <v/>
      </c>
      <c r="E34" s="94">
        <f>IF(A34&gt;0,'Front sheet'!$E$18,"")</f>
        <v>0</v>
      </c>
      <c r="F34" s="94" t="str">
        <f t="shared" si="5"/>
        <v/>
      </c>
      <c r="G34" s="94" t="str">
        <f>CONCATENATE('Front sheet'!$E$18,"-8",M34)</f>
        <v>-8D</v>
      </c>
      <c r="H34" s="94" t="str">
        <f t="shared" si="2"/>
        <v/>
      </c>
      <c r="I34" s="94" t="str">
        <f t="shared" si="3"/>
        <v/>
      </c>
      <c r="J34" s="93" t="str">
        <f t="shared" si="4"/>
        <v/>
      </c>
      <c r="K34" s="93">
        <v>6</v>
      </c>
      <c r="L34" s="94" t="str">
        <f t="shared" si="6"/>
        <v/>
      </c>
      <c r="M34" s="93" t="s">
        <v>70</v>
      </c>
    </row>
    <row r="35" spans="1:14" x14ac:dyDescent="0.55000000000000004">
      <c r="A35" s="93" t="str">
        <f>IF(Eights!$E$18&gt;0,Eights!$E$18,"")</f>
        <v/>
      </c>
      <c r="B35" s="94" t="e">
        <f t="shared" si="7"/>
        <v>#N/A</v>
      </c>
      <c r="C35" s="94">
        <f>IF(A35&gt;0,Eights!F26,"")</f>
        <v>0</v>
      </c>
      <c r="D35" s="94" t="str">
        <f t="shared" si="1"/>
        <v/>
      </c>
      <c r="E35" s="94">
        <f>IF(A35&gt;0,'Front sheet'!$E$18,"")</f>
        <v>0</v>
      </c>
      <c r="F35" s="94" t="str">
        <f t="shared" si="5"/>
        <v/>
      </c>
      <c r="G35" s="94" t="str">
        <f>CONCATENATE('Front sheet'!$E$18,"-8",M35)</f>
        <v>-8D</v>
      </c>
      <c r="H35" s="94" t="str">
        <f t="shared" si="2"/>
        <v/>
      </c>
      <c r="I35" s="94" t="str">
        <f t="shared" si="3"/>
        <v/>
      </c>
      <c r="J35" s="93" t="str">
        <f t="shared" si="4"/>
        <v/>
      </c>
      <c r="K35" s="93">
        <v>7</v>
      </c>
      <c r="L35" s="94" t="str">
        <f t="shared" si="6"/>
        <v/>
      </c>
      <c r="M35" s="93" t="s">
        <v>70</v>
      </c>
    </row>
    <row r="36" spans="1:14" x14ac:dyDescent="0.55000000000000004">
      <c r="A36" s="93" t="str">
        <f>IF(Eights!$E$18&gt;0,Eights!$E$18,"")</f>
        <v/>
      </c>
      <c r="B36" s="94" t="e">
        <f t="shared" si="7"/>
        <v>#N/A</v>
      </c>
      <c r="C36" s="94">
        <f>IF(A36&gt;0,Eights!F27,"")</f>
        <v>0</v>
      </c>
      <c r="D36" s="94" t="str">
        <f t="shared" si="1"/>
        <v/>
      </c>
      <c r="E36" s="94">
        <f>IF(A36&gt;0,'Front sheet'!$E$18,"")</f>
        <v>0</v>
      </c>
      <c r="F36" s="94" t="str">
        <f t="shared" si="5"/>
        <v/>
      </c>
      <c r="G36" s="94" t="str">
        <f>CONCATENATE('Front sheet'!$E$18,"-8",M36)</f>
        <v>-8D</v>
      </c>
      <c r="H36" s="94" t="str">
        <f t="shared" si="2"/>
        <v/>
      </c>
      <c r="I36" s="94" t="str">
        <f t="shared" si="3"/>
        <v/>
      </c>
      <c r="J36" s="93" t="str">
        <f t="shared" si="4"/>
        <v/>
      </c>
      <c r="K36" s="93">
        <v>8</v>
      </c>
      <c r="L36" s="94" t="str">
        <f>IF(A36&gt;0,I36,"")</f>
        <v/>
      </c>
      <c r="M36" s="93" t="s">
        <v>70</v>
      </c>
    </row>
    <row r="37" spans="1:14" x14ac:dyDescent="0.55000000000000004">
      <c r="A37" s="93" t="str">
        <f>IF(Eights!$E$18&gt;0,Eights!$E$18,"")</f>
        <v/>
      </c>
      <c r="B37" s="94" t="e">
        <f t="shared" si="7"/>
        <v>#N/A</v>
      </c>
      <c r="C37" s="94">
        <f>IF(A37&gt;0,Eights!F28,"")</f>
        <v>0</v>
      </c>
      <c r="D37" s="94" t="str">
        <f t="shared" si="1"/>
        <v/>
      </c>
      <c r="E37" s="94">
        <f>IF(A37&gt;0,'Front sheet'!$E$18,"")</f>
        <v>0</v>
      </c>
      <c r="F37" s="94" t="str">
        <f t="shared" si="5"/>
        <v/>
      </c>
      <c r="G37" s="94" t="str">
        <f>CONCATENATE('Front sheet'!$E$18,"-8",M37)</f>
        <v>-8D</v>
      </c>
      <c r="H37" s="94" t="str">
        <f t="shared" si="2"/>
        <v/>
      </c>
      <c r="I37" s="94" t="str">
        <f t="shared" si="3"/>
        <v/>
      </c>
      <c r="J37" s="93" t="str">
        <f t="shared" si="4"/>
        <v/>
      </c>
      <c r="K37" s="93" t="s">
        <v>68</v>
      </c>
      <c r="L37" s="94" t="str">
        <f t="shared" si="6"/>
        <v/>
      </c>
      <c r="M37" s="93" t="s">
        <v>70</v>
      </c>
      <c r="N37" s="94" t="str">
        <f>IF(Eights!E18&gt;0,Eights!F29,"")</f>
        <v/>
      </c>
    </row>
    <row r="38" spans="1:14" x14ac:dyDescent="0.55000000000000004">
      <c r="A38" s="93" t="str">
        <f>IF(Eights!$A$32&gt;0,Eights!$A$32,"")</f>
        <v/>
      </c>
      <c r="B38" s="94" t="e">
        <f t="shared" si="7"/>
        <v>#N/A</v>
      </c>
      <c r="C38" s="94">
        <f>IF(A38&gt;0,Eights!B34,"")</f>
        <v>0</v>
      </c>
      <c r="D38" s="94" t="str">
        <f t="shared" si="1"/>
        <v/>
      </c>
      <c r="E38" s="94">
        <f>IF(A38&gt;0,'Front sheet'!$E$18,"")</f>
        <v>0</v>
      </c>
      <c r="F38" s="94" t="str">
        <f>IF(A38&gt;0,Eights!$B$33,"")</f>
        <v/>
      </c>
      <c r="G38" s="94" t="str">
        <f>CONCATENATE('Front sheet'!$E$18,"-8",M38)</f>
        <v>-8E</v>
      </c>
      <c r="H38" s="94" t="str">
        <f t="shared" si="2"/>
        <v/>
      </c>
      <c r="I38" s="94" t="str">
        <f t="shared" si="3"/>
        <v/>
      </c>
      <c r="J38" s="93" t="str">
        <f t="shared" si="4"/>
        <v/>
      </c>
      <c r="K38" s="93">
        <v>1</v>
      </c>
      <c r="L38" s="94" t="str">
        <f t="shared" si="6"/>
        <v/>
      </c>
      <c r="M38" s="93" t="s">
        <v>71</v>
      </c>
    </row>
    <row r="39" spans="1:14" x14ac:dyDescent="0.55000000000000004">
      <c r="A39" s="93" t="str">
        <f>IF(Eights!$A$32&gt;0,Eights!$A$32,"")</f>
        <v/>
      </c>
      <c r="B39" s="94" t="e">
        <f t="shared" si="7"/>
        <v>#N/A</v>
      </c>
      <c r="C39" s="94">
        <f>IF(A39&gt;0,Eights!B35,"")</f>
        <v>0</v>
      </c>
      <c r="D39" s="94" t="str">
        <f t="shared" si="1"/>
        <v/>
      </c>
      <c r="E39" s="94">
        <f>IF(A39&gt;0,'Front sheet'!$E$18,"")</f>
        <v>0</v>
      </c>
      <c r="F39" s="94" t="str">
        <f t="shared" si="5"/>
        <v/>
      </c>
      <c r="G39" s="94" t="str">
        <f>CONCATENATE('Front sheet'!$E$18,"-8",M39)</f>
        <v>-8E</v>
      </c>
      <c r="H39" s="94" t="str">
        <f t="shared" si="2"/>
        <v/>
      </c>
      <c r="I39" s="94" t="str">
        <f t="shared" si="3"/>
        <v/>
      </c>
      <c r="J39" s="93" t="str">
        <f t="shared" si="4"/>
        <v/>
      </c>
      <c r="K39" s="93">
        <v>2</v>
      </c>
      <c r="L39" s="94" t="str">
        <f t="shared" si="6"/>
        <v/>
      </c>
      <c r="M39" s="93" t="s">
        <v>71</v>
      </c>
    </row>
    <row r="40" spans="1:14" x14ac:dyDescent="0.55000000000000004">
      <c r="A40" s="93" t="str">
        <f>IF(Eights!$A$32&gt;0,Eights!$A$32,"")</f>
        <v/>
      </c>
      <c r="B40" s="94" t="e">
        <f t="shared" si="7"/>
        <v>#N/A</v>
      </c>
      <c r="C40" s="94">
        <f>IF(A40&gt;0,Eights!B36,"")</f>
        <v>0</v>
      </c>
      <c r="D40" s="94" t="str">
        <f t="shared" si="1"/>
        <v/>
      </c>
      <c r="E40" s="94">
        <f>IF(A40&gt;0,'Front sheet'!$E$18,"")</f>
        <v>0</v>
      </c>
      <c r="F40" s="94" t="str">
        <f t="shared" si="5"/>
        <v/>
      </c>
      <c r="G40" s="94" t="str">
        <f>CONCATENATE('Front sheet'!$E$18,"-8",M40)</f>
        <v>-8E</v>
      </c>
      <c r="H40" s="94" t="str">
        <f t="shared" si="2"/>
        <v/>
      </c>
      <c r="I40" s="94" t="str">
        <f t="shared" si="3"/>
        <v/>
      </c>
      <c r="J40" s="93" t="str">
        <f t="shared" si="4"/>
        <v/>
      </c>
      <c r="K40" s="93">
        <v>3</v>
      </c>
      <c r="L40" s="94" t="str">
        <f t="shared" si="6"/>
        <v/>
      </c>
      <c r="M40" s="93" t="s">
        <v>71</v>
      </c>
    </row>
    <row r="41" spans="1:14" x14ac:dyDescent="0.55000000000000004">
      <c r="A41" s="93" t="str">
        <f>IF(Eights!$A$32&gt;0,Eights!$A$32,"")</f>
        <v/>
      </c>
      <c r="B41" s="94" t="e">
        <f t="shared" si="7"/>
        <v>#N/A</v>
      </c>
      <c r="C41" s="94">
        <f>IF(A41&gt;0,Eights!B37,"")</f>
        <v>0</v>
      </c>
      <c r="D41" s="94" t="str">
        <f t="shared" si="1"/>
        <v/>
      </c>
      <c r="E41" s="94">
        <f>IF(A41&gt;0,'Front sheet'!$E$18,"")</f>
        <v>0</v>
      </c>
      <c r="F41" s="94" t="str">
        <f t="shared" si="5"/>
        <v/>
      </c>
      <c r="G41" s="94" t="str">
        <f>CONCATENATE('Front sheet'!$E$18,"-8",M41)</f>
        <v>-8E</v>
      </c>
      <c r="H41" s="94" t="str">
        <f t="shared" si="2"/>
        <v/>
      </c>
      <c r="I41" s="94" t="str">
        <f t="shared" si="3"/>
        <v/>
      </c>
      <c r="J41" s="93" t="str">
        <f t="shared" si="4"/>
        <v/>
      </c>
      <c r="K41" s="93">
        <v>4</v>
      </c>
      <c r="L41" s="94" t="str">
        <f t="shared" si="6"/>
        <v/>
      </c>
      <c r="M41" s="93" t="s">
        <v>71</v>
      </c>
    </row>
    <row r="42" spans="1:14" x14ac:dyDescent="0.55000000000000004">
      <c r="A42" s="93" t="str">
        <f>IF(Eights!$A$32&gt;0,Eights!$A$32,"")</f>
        <v/>
      </c>
      <c r="B42" s="94" t="e">
        <f t="shared" si="7"/>
        <v>#N/A</v>
      </c>
      <c r="C42" s="94">
        <f>IF(A42&gt;0,Eights!B38,"")</f>
        <v>0</v>
      </c>
      <c r="D42" s="94" t="str">
        <f t="shared" si="1"/>
        <v/>
      </c>
      <c r="E42" s="94">
        <f>IF(A42&gt;0,'Front sheet'!$E$18,"")</f>
        <v>0</v>
      </c>
      <c r="F42" s="94" t="str">
        <f t="shared" si="5"/>
        <v/>
      </c>
      <c r="G42" s="94" t="str">
        <f>CONCATENATE('Front sheet'!$E$18,"-8",M42)</f>
        <v>-8E</v>
      </c>
      <c r="H42" s="94" t="str">
        <f t="shared" si="2"/>
        <v/>
      </c>
      <c r="I42" s="94" t="str">
        <f t="shared" si="3"/>
        <v/>
      </c>
      <c r="J42" s="93" t="str">
        <f t="shared" si="4"/>
        <v/>
      </c>
      <c r="K42" s="93">
        <v>5</v>
      </c>
      <c r="L42" s="94" t="str">
        <f t="shared" si="6"/>
        <v/>
      </c>
      <c r="M42" s="93" t="s">
        <v>71</v>
      </c>
    </row>
    <row r="43" spans="1:14" x14ac:dyDescent="0.55000000000000004">
      <c r="A43" s="93" t="str">
        <f>IF(Eights!$A$32&gt;0,Eights!$A$32,"")</f>
        <v/>
      </c>
      <c r="B43" s="94" t="e">
        <f t="shared" si="7"/>
        <v>#N/A</v>
      </c>
      <c r="C43" s="94">
        <f>IF(A43&gt;0,Eights!B39,"")</f>
        <v>0</v>
      </c>
      <c r="D43" s="94" t="str">
        <f t="shared" si="1"/>
        <v/>
      </c>
      <c r="E43" s="94">
        <f>IF(A43&gt;0,'Front sheet'!$E$18,"")</f>
        <v>0</v>
      </c>
      <c r="F43" s="94" t="str">
        <f t="shared" si="5"/>
        <v/>
      </c>
      <c r="G43" s="94" t="str">
        <f>CONCATENATE('Front sheet'!$E$18,"-8",M43)</f>
        <v>-8E</v>
      </c>
      <c r="H43" s="94" t="str">
        <f t="shared" si="2"/>
        <v/>
      </c>
      <c r="I43" s="94" t="str">
        <f t="shared" si="3"/>
        <v/>
      </c>
      <c r="J43" s="93" t="str">
        <f t="shared" si="4"/>
        <v/>
      </c>
      <c r="K43" s="93">
        <v>6</v>
      </c>
      <c r="L43" s="94" t="str">
        <f t="shared" si="6"/>
        <v/>
      </c>
      <c r="M43" s="93" t="s">
        <v>71</v>
      </c>
    </row>
    <row r="44" spans="1:14" x14ac:dyDescent="0.55000000000000004">
      <c r="A44" s="93" t="str">
        <f>IF(Eights!$A$32&gt;0,Eights!$A$32,"")</f>
        <v/>
      </c>
      <c r="B44" s="94" t="e">
        <f t="shared" si="7"/>
        <v>#N/A</v>
      </c>
      <c r="C44" s="94">
        <f>IF(A44&gt;0,Eights!B40,"")</f>
        <v>0</v>
      </c>
      <c r="D44" s="94" t="str">
        <f t="shared" si="1"/>
        <v/>
      </c>
      <c r="E44" s="94">
        <f>IF(A44&gt;0,'Front sheet'!$E$18,"")</f>
        <v>0</v>
      </c>
      <c r="F44" s="94" t="str">
        <f t="shared" si="5"/>
        <v/>
      </c>
      <c r="G44" s="94" t="str">
        <f>CONCATENATE('Front sheet'!$E$18,"-8",M44)</f>
        <v>-8E</v>
      </c>
      <c r="H44" s="94" t="str">
        <f t="shared" si="2"/>
        <v/>
      </c>
      <c r="I44" s="94" t="str">
        <f t="shared" si="3"/>
        <v/>
      </c>
      <c r="J44" s="93" t="str">
        <f t="shared" si="4"/>
        <v/>
      </c>
      <c r="K44" s="93">
        <v>7</v>
      </c>
      <c r="L44" s="94" t="str">
        <f t="shared" si="6"/>
        <v/>
      </c>
      <c r="M44" s="93" t="s">
        <v>71</v>
      </c>
    </row>
    <row r="45" spans="1:14" x14ac:dyDescent="0.55000000000000004">
      <c r="A45" s="93" t="str">
        <f>IF(Eights!$A$32&gt;0,Eights!$A$32,"")</f>
        <v/>
      </c>
      <c r="B45" s="94" t="e">
        <f t="shared" si="7"/>
        <v>#N/A</v>
      </c>
      <c r="C45" s="94">
        <f>IF(A45&gt;0,Eights!B41,"")</f>
        <v>0</v>
      </c>
      <c r="D45" s="94" t="str">
        <f t="shared" si="1"/>
        <v/>
      </c>
      <c r="E45" s="94">
        <f>IF(A45&gt;0,'Front sheet'!$E$18,"")</f>
        <v>0</v>
      </c>
      <c r="F45" s="94" t="str">
        <f t="shared" si="5"/>
        <v/>
      </c>
      <c r="G45" s="94" t="str">
        <f>CONCATENATE('Front sheet'!$E$18,"-8",M45)</f>
        <v>-8E</v>
      </c>
      <c r="H45" s="94" t="str">
        <f t="shared" si="2"/>
        <v/>
      </c>
      <c r="I45" s="94" t="str">
        <f t="shared" si="3"/>
        <v/>
      </c>
      <c r="J45" s="93" t="str">
        <f t="shared" si="4"/>
        <v/>
      </c>
      <c r="K45" s="93">
        <v>8</v>
      </c>
      <c r="L45" s="94" t="str">
        <f>IF(A45&gt;0,I45,"")</f>
        <v/>
      </c>
      <c r="M45" s="93" t="s">
        <v>71</v>
      </c>
    </row>
    <row r="46" spans="1:14" x14ac:dyDescent="0.55000000000000004">
      <c r="A46" s="93" t="str">
        <f>IF(Eights!$A$32&gt;0,Eights!$A$32,"")</f>
        <v/>
      </c>
      <c r="B46" s="94" t="e">
        <f t="shared" si="7"/>
        <v>#N/A</v>
      </c>
      <c r="C46" s="94">
        <f>IF(A46&gt;0,Eights!B42,"")</f>
        <v>0</v>
      </c>
      <c r="D46" s="94" t="str">
        <f t="shared" si="1"/>
        <v/>
      </c>
      <c r="E46" s="94">
        <f>IF(A46&gt;0,'Front sheet'!$E$18,"")</f>
        <v>0</v>
      </c>
      <c r="F46" s="94" t="str">
        <f t="shared" si="5"/>
        <v/>
      </c>
      <c r="G46" s="94" t="str">
        <f>CONCATENATE('Front sheet'!$E$18,"-8",M46)</f>
        <v>-8E</v>
      </c>
      <c r="H46" s="94" t="str">
        <f t="shared" si="2"/>
        <v/>
      </c>
      <c r="I46" s="94" t="str">
        <f t="shared" si="3"/>
        <v/>
      </c>
      <c r="J46" s="93" t="str">
        <f t="shared" si="4"/>
        <v/>
      </c>
      <c r="K46" s="93" t="s">
        <v>68</v>
      </c>
      <c r="L46" s="94" t="str">
        <f t="shared" si="6"/>
        <v/>
      </c>
      <c r="M46" s="93" t="s">
        <v>71</v>
      </c>
      <c r="N46" s="94" t="str">
        <f>IF(Eights!A32&gt;0,Eights!B43,"")</f>
        <v/>
      </c>
    </row>
    <row r="47" spans="1:14" x14ac:dyDescent="0.55000000000000004">
      <c r="A47" s="93" t="str">
        <f>IF(Eights!$E$32&gt;0,Eights!$E$32,"")</f>
        <v/>
      </c>
      <c r="B47" s="94" t="e">
        <f t="shared" si="7"/>
        <v>#N/A</v>
      </c>
      <c r="C47" s="94">
        <f>IF(A47&gt;0,Eights!F34,"")</f>
        <v>0</v>
      </c>
      <c r="D47" s="94" t="str">
        <f t="shared" si="1"/>
        <v/>
      </c>
      <c r="E47" s="94">
        <f>IF(A47&gt;0,'Front sheet'!$E$18,"")</f>
        <v>0</v>
      </c>
      <c r="F47" s="94" t="str">
        <f>IF(A47&gt;0,Eights!$F$33,"")</f>
        <v/>
      </c>
      <c r="G47" s="94" t="str">
        <f>CONCATENATE('Front sheet'!$E$18,"-8",M47)</f>
        <v>-8F</v>
      </c>
      <c r="H47" s="94" t="str">
        <f t="shared" si="2"/>
        <v/>
      </c>
      <c r="I47" s="94" t="str">
        <f t="shared" si="3"/>
        <v/>
      </c>
      <c r="J47" s="93" t="str">
        <f t="shared" si="4"/>
        <v/>
      </c>
      <c r="K47" s="93">
        <v>1</v>
      </c>
      <c r="L47" s="94" t="str">
        <f t="shared" si="6"/>
        <v/>
      </c>
      <c r="M47" s="93" t="s">
        <v>72</v>
      </c>
    </row>
    <row r="48" spans="1:14" x14ac:dyDescent="0.55000000000000004">
      <c r="A48" s="93" t="str">
        <f>IF(Eights!$E$32&gt;0,Eights!$E$32,"")</f>
        <v/>
      </c>
      <c r="B48" s="94" t="e">
        <f t="shared" si="7"/>
        <v>#N/A</v>
      </c>
      <c r="C48" s="94">
        <f>IF(A48&gt;0,Eights!F35,"")</f>
        <v>0</v>
      </c>
      <c r="D48" s="94" t="str">
        <f t="shared" si="1"/>
        <v/>
      </c>
      <c r="E48" s="94">
        <f>IF(A48&gt;0,'Front sheet'!$E$18,"")</f>
        <v>0</v>
      </c>
      <c r="F48" s="94" t="str">
        <f t="shared" si="5"/>
        <v/>
      </c>
      <c r="G48" s="94" t="str">
        <f>CONCATENATE('Front sheet'!$E$18,"-8",M48)</f>
        <v>-8F</v>
      </c>
      <c r="H48" s="94" t="str">
        <f t="shared" si="2"/>
        <v/>
      </c>
      <c r="I48" s="94" t="str">
        <f t="shared" si="3"/>
        <v/>
      </c>
      <c r="J48" s="93" t="str">
        <f t="shared" si="4"/>
        <v/>
      </c>
      <c r="K48" s="93">
        <v>2</v>
      </c>
      <c r="L48" s="94" t="str">
        <f t="shared" si="6"/>
        <v/>
      </c>
      <c r="M48" s="93" t="s">
        <v>72</v>
      </c>
    </row>
    <row r="49" spans="1:14" x14ac:dyDescent="0.55000000000000004">
      <c r="A49" s="93" t="str">
        <f>IF(Eights!$E$32&gt;0,Eights!$E$32,"")</f>
        <v/>
      </c>
      <c r="B49" s="94" t="e">
        <f t="shared" si="7"/>
        <v>#N/A</v>
      </c>
      <c r="C49" s="94">
        <f>IF(A49&gt;0,Eights!F36,"")</f>
        <v>0</v>
      </c>
      <c r="D49" s="94" t="str">
        <f t="shared" si="1"/>
        <v/>
      </c>
      <c r="E49" s="94">
        <f>IF(A49&gt;0,'Front sheet'!$E$18,"")</f>
        <v>0</v>
      </c>
      <c r="F49" s="94" t="str">
        <f t="shared" si="5"/>
        <v/>
      </c>
      <c r="G49" s="94" t="str">
        <f>CONCATENATE('Front sheet'!$E$18,"-8",M49)</f>
        <v>-8F</v>
      </c>
      <c r="H49" s="94" t="str">
        <f t="shared" si="2"/>
        <v/>
      </c>
      <c r="I49" s="94" t="str">
        <f t="shared" si="3"/>
        <v/>
      </c>
      <c r="J49" s="93" t="str">
        <f t="shared" si="4"/>
        <v/>
      </c>
      <c r="K49" s="93">
        <v>3</v>
      </c>
      <c r="L49" s="94" t="str">
        <f t="shared" si="6"/>
        <v/>
      </c>
      <c r="M49" s="93" t="s">
        <v>72</v>
      </c>
    </row>
    <row r="50" spans="1:14" x14ac:dyDescent="0.55000000000000004">
      <c r="A50" s="93" t="str">
        <f>IF(Eights!$E$32&gt;0,Eights!$E$32,"")</f>
        <v/>
      </c>
      <c r="B50" s="94" t="e">
        <f t="shared" si="7"/>
        <v>#N/A</v>
      </c>
      <c r="C50" s="94">
        <f>IF(A50&gt;0,Eights!F37,"")</f>
        <v>0</v>
      </c>
      <c r="D50" s="94" t="str">
        <f t="shared" si="1"/>
        <v/>
      </c>
      <c r="E50" s="94">
        <f>IF(A50&gt;0,'Front sheet'!$E$18,"")</f>
        <v>0</v>
      </c>
      <c r="F50" s="94" t="str">
        <f t="shared" si="5"/>
        <v/>
      </c>
      <c r="G50" s="94" t="str">
        <f>CONCATENATE('Front sheet'!$E$18,"-8",M50)</f>
        <v>-8F</v>
      </c>
      <c r="H50" s="94" t="str">
        <f t="shared" si="2"/>
        <v/>
      </c>
      <c r="I50" s="94" t="str">
        <f t="shared" si="3"/>
        <v/>
      </c>
      <c r="J50" s="93" t="str">
        <f t="shared" si="4"/>
        <v/>
      </c>
      <c r="K50" s="93">
        <v>4</v>
      </c>
      <c r="L50" s="94" t="str">
        <f t="shared" si="6"/>
        <v/>
      </c>
      <c r="M50" s="93" t="s">
        <v>72</v>
      </c>
    </row>
    <row r="51" spans="1:14" x14ac:dyDescent="0.55000000000000004">
      <c r="A51" s="93" t="str">
        <f>IF(Eights!$E$32&gt;0,Eights!$E$32,"")</f>
        <v/>
      </c>
      <c r="B51" s="94" t="e">
        <f t="shared" si="7"/>
        <v>#N/A</v>
      </c>
      <c r="C51" s="94">
        <f>IF(A51&gt;0,Eights!F38,"")</f>
        <v>0</v>
      </c>
      <c r="D51" s="94" t="str">
        <f t="shared" si="1"/>
        <v/>
      </c>
      <c r="E51" s="94">
        <f>IF(A51&gt;0,'Front sheet'!$E$18,"")</f>
        <v>0</v>
      </c>
      <c r="F51" s="94" t="str">
        <f t="shared" si="5"/>
        <v/>
      </c>
      <c r="G51" s="94" t="str">
        <f>CONCATENATE('Front sheet'!$E$18,"-8",M51)</f>
        <v>-8F</v>
      </c>
      <c r="H51" s="94" t="str">
        <f t="shared" si="2"/>
        <v/>
      </c>
      <c r="I51" s="94" t="str">
        <f t="shared" si="3"/>
        <v/>
      </c>
      <c r="J51" s="93" t="str">
        <f t="shared" si="4"/>
        <v/>
      </c>
      <c r="K51" s="93">
        <v>5</v>
      </c>
      <c r="L51" s="94" t="str">
        <f t="shared" si="6"/>
        <v/>
      </c>
      <c r="M51" s="93" t="s">
        <v>72</v>
      </c>
    </row>
    <row r="52" spans="1:14" x14ac:dyDescent="0.55000000000000004">
      <c r="A52" s="93" t="str">
        <f>IF(Eights!$E$32&gt;0,Eights!$E$32,"")</f>
        <v/>
      </c>
      <c r="B52" s="94" t="e">
        <f t="shared" si="7"/>
        <v>#N/A</v>
      </c>
      <c r="C52" s="94">
        <f>IF(A52&gt;0,Eights!F39,"")</f>
        <v>0</v>
      </c>
      <c r="D52" s="94" t="str">
        <f t="shared" si="1"/>
        <v/>
      </c>
      <c r="E52" s="94">
        <f>IF(A52&gt;0,'Front sheet'!$E$18,"")</f>
        <v>0</v>
      </c>
      <c r="F52" s="94" t="str">
        <f t="shared" si="5"/>
        <v/>
      </c>
      <c r="G52" s="94" t="str">
        <f>CONCATENATE('Front sheet'!$E$18,"-8",M52)</f>
        <v>-8F</v>
      </c>
      <c r="H52" s="94" t="str">
        <f t="shared" si="2"/>
        <v/>
      </c>
      <c r="I52" s="94" t="str">
        <f t="shared" si="3"/>
        <v/>
      </c>
      <c r="J52" s="93" t="str">
        <f t="shared" si="4"/>
        <v/>
      </c>
      <c r="K52" s="93">
        <v>6</v>
      </c>
      <c r="L52" s="94" t="str">
        <f t="shared" si="6"/>
        <v/>
      </c>
      <c r="M52" s="93" t="s">
        <v>72</v>
      </c>
    </row>
    <row r="53" spans="1:14" x14ac:dyDescent="0.55000000000000004">
      <c r="A53" s="93" t="str">
        <f>IF(Eights!$E$32&gt;0,Eights!$E$32,"")</f>
        <v/>
      </c>
      <c r="B53" s="94" t="e">
        <f t="shared" si="7"/>
        <v>#N/A</v>
      </c>
      <c r="C53" s="94">
        <f>IF(A53&gt;0,Eights!F40,"")</f>
        <v>0</v>
      </c>
      <c r="D53" s="94" t="str">
        <f t="shared" si="1"/>
        <v/>
      </c>
      <c r="E53" s="94">
        <f>IF(A53&gt;0,'Front sheet'!$E$18,"")</f>
        <v>0</v>
      </c>
      <c r="F53" s="94" t="str">
        <f t="shared" si="5"/>
        <v/>
      </c>
      <c r="G53" s="94" t="str">
        <f>CONCATENATE('Front sheet'!$E$18,"-8",M53)</f>
        <v>-8F</v>
      </c>
      <c r="H53" s="94" t="str">
        <f t="shared" si="2"/>
        <v/>
      </c>
      <c r="I53" s="94" t="str">
        <f t="shared" si="3"/>
        <v/>
      </c>
      <c r="J53" s="93" t="str">
        <f t="shared" si="4"/>
        <v/>
      </c>
      <c r="K53" s="93">
        <v>7</v>
      </c>
      <c r="L53" s="94" t="str">
        <f t="shared" si="6"/>
        <v/>
      </c>
      <c r="M53" s="93" t="s">
        <v>72</v>
      </c>
    </row>
    <row r="54" spans="1:14" x14ac:dyDescent="0.55000000000000004">
      <c r="A54" s="93" t="str">
        <f>IF(Eights!$E$32&gt;0,Eights!$E$32,"")</f>
        <v/>
      </c>
      <c r="B54" s="94" t="e">
        <f t="shared" si="7"/>
        <v>#N/A</v>
      </c>
      <c r="C54" s="94">
        <f>IF(A54&gt;0,Eights!F41,"")</f>
        <v>0</v>
      </c>
      <c r="D54" s="94" t="str">
        <f t="shared" si="1"/>
        <v/>
      </c>
      <c r="E54" s="94">
        <f>IF(A54&gt;0,'Front sheet'!$E$18,"")</f>
        <v>0</v>
      </c>
      <c r="F54" s="94" t="str">
        <f t="shared" si="5"/>
        <v/>
      </c>
      <c r="G54" s="94" t="str">
        <f>CONCATENATE('Front sheet'!$E$18,"-8",M54)</f>
        <v>-8F</v>
      </c>
      <c r="H54" s="94" t="str">
        <f t="shared" si="2"/>
        <v/>
      </c>
      <c r="I54" s="94" t="str">
        <f t="shared" si="3"/>
        <v/>
      </c>
      <c r="J54" s="93" t="str">
        <f t="shared" si="4"/>
        <v/>
      </c>
      <c r="K54" s="93">
        <v>8</v>
      </c>
      <c r="L54" s="94" t="str">
        <f>IF(A54&gt;0,I54,"")</f>
        <v/>
      </c>
      <c r="M54" s="93" t="s">
        <v>72</v>
      </c>
    </row>
    <row r="55" spans="1:14" x14ac:dyDescent="0.55000000000000004">
      <c r="A55" s="93" t="str">
        <f>IF(Eights!$E$32&gt;0,Eights!$E$32,"")</f>
        <v/>
      </c>
      <c r="B55" s="94" t="e">
        <f t="shared" si="7"/>
        <v>#N/A</v>
      </c>
      <c r="C55" s="94">
        <f>IF(A55&gt;0,Eights!F42,"")</f>
        <v>0</v>
      </c>
      <c r="D55" s="94" t="str">
        <f t="shared" si="1"/>
        <v/>
      </c>
      <c r="E55" s="94">
        <f>IF(A55&gt;0,'Front sheet'!$E$18,"")</f>
        <v>0</v>
      </c>
      <c r="F55" s="94" t="str">
        <f t="shared" si="5"/>
        <v/>
      </c>
      <c r="G55" s="94" t="str">
        <f>CONCATENATE('Front sheet'!$E$18,"-8",M55)</f>
        <v>-8F</v>
      </c>
      <c r="H55" s="94" t="str">
        <f t="shared" si="2"/>
        <v/>
      </c>
      <c r="I55" s="94" t="str">
        <f t="shared" si="3"/>
        <v/>
      </c>
      <c r="J55" s="93" t="str">
        <f t="shared" si="4"/>
        <v/>
      </c>
      <c r="K55" s="93" t="s">
        <v>68</v>
      </c>
      <c r="L55" s="94" t="str">
        <f t="shared" si="6"/>
        <v/>
      </c>
      <c r="M55" s="93" t="s">
        <v>72</v>
      </c>
      <c r="N55" s="94" t="str">
        <f>IF(Eights!E32&gt;0,Eights!F43,"")</f>
        <v/>
      </c>
    </row>
    <row r="56" spans="1:14" x14ac:dyDescent="0.55000000000000004">
      <c r="A56" s="93" t="str">
        <f>IF(Eights!$A$46&gt;0,Eights!$A$46,"")</f>
        <v/>
      </c>
      <c r="B56" s="94" t="e">
        <f t="shared" si="7"/>
        <v>#N/A</v>
      </c>
      <c r="C56" s="94">
        <f>IF(A56&gt;0,Eights!B48,"")</f>
        <v>0</v>
      </c>
      <c r="D56" s="94" t="str">
        <f t="shared" si="1"/>
        <v/>
      </c>
      <c r="E56" s="94">
        <f>IF(A56&gt;0,'Front sheet'!$E$18,"")</f>
        <v>0</v>
      </c>
      <c r="F56" s="94" t="str">
        <f>IF(A56&gt;0,Eights!$B$47,"")</f>
        <v/>
      </c>
      <c r="G56" s="94" t="str">
        <f>CONCATENATE('Front sheet'!$E$18,"-8",M56)</f>
        <v>-8G</v>
      </c>
      <c r="H56" s="94" t="str">
        <f t="shared" si="2"/>
        <v/>
      </c>
      <c r="I56" s="94" t="str">
        <f t="shared" si="3"/>
        <v/>
      </c>
      <c r="J56" s="93" t="str">
        <f t="shared" si="4"/>
        <v/>
      </c>
      <c r="K56" s="93">
        <v>1</v>
      </c>
      <c r="L56" s="94" t="str">
        <f t="shared" si="6"/>
        <v/>
      </c>
      <c r="M56" s="93" t="s">
        <v>73</v>
      </c>
    </row>
    <row r="57" spans="1:14" x14ac:dyDescent="0.55000000000000004">
      <c r="A57" s="93" t="str">
        <f>IF(Eights!$A$46&gt;0,Eights!$A$46,"")</f>
        <v/>
      </c>
      <c r="B57" s="94" t="e">
        <f t="shared" si="7"/>
        <v>#N/A</v>
      </c>
      <c r="C57" s="94">
        <f>IF(A57&gt;0,Eights!B49,"")</f>
        <v>0</v>
      </c>
      <c r="D57" s="94" t="str">
        <f t="shared" si="1"/>
        <v/>
      </c>
      <c r="E57" s="94">
        <f>IF(A57&gt;0,'Front sheet'!$E$18,"")</f>
        <v>0</v>
      </c>
      <c r="F57" s="94" t="str">
        <f t="shared" si="5"/>
        <v/>
      </c>
      <c r="G57" s="94" t="str">
        <f>CONCATENATE('Front sheet'!$E$18,"-8",M57)</f>
        <v>-8G</v>
      </c>
      <c r="H57" s="94" t="str">
        <f t="shared" si="2"/>
        <v/>
      </c>
      <c r="I57" s="94" t="str">
        <f t="shared" si="3"/>
        <v/>
      </c>
      <c r="J57" s="93" t="str">
        <f t="shared" si="4"/>
        <v/>
      </c>
      <c r="K57" s="93">
        <v>2</v>
      </c>
      <c r="L57" s="94" t="str">
        <f t="shared" si="6"/>
        <v/>
      </c>
      <c r="M57" s="93" t="s">
        <v>73</v>
      </c>
    </row>
    <row r="58" spans="1:14" x14ac:dyDescent="0.55000000000000004">
      <c r="A58" s="93" t="str">
        <f>IF(Eights!$A$46&gt;0,Eights!$A$46,"")</f>
        <v/>
      </c>
      <c r="B58" s="94" t="e">
        <f t="shared" si="7"/>
        <v>#N/A</v>
      </c>
      <c r="C58" s="94">
        <f>IF(A58&gt;0,Eights!B50,"")</f>
        <v>0</v>
      </c>
      <c r="D58" s="94" t="str">
        <f t="shared" si="1"/>
        <v/>
      </c>
      <c r="E58" s="94">
        <f>IF(A58&gt;0,'Front sheet'!$E$18,"")</f>
        <v>0</v>
      </c>
      <c r="F58" s="94" t="str">
        <f t="shared" si="5"/>
        <v/>
      </c>
      <c r="G58" s="94" t="str">
        <f>CONCATENATE('Front sheet'!$E$18,"-8",M58)</f>
        <v>-8G</v>
      </c>
      <c r="H58" s="94" t="str">
        <f t="shared" si="2"/>
        <v/>
      </c>
      <c r="I58" s="94" t="str">
        <f t="shared" si="3"/>
        <v/>
      </c>
      <c r="J58" s="93" t="str">
        <f t="shared" si="4"/>
        <v/>
      </c>
      <c r="K58" s="93">
        <v>3</v>
      </c>
      <c r="L58" s="94" t="str">
        <f t="shared" si="6"/>
        <v/>
      </c>
      <c r="M58" s="93" t="s">
        <v>73</v>
      </c>
    </row>
    <row r="59" spans="1:14" x14ac:dyDescent="0.55000000000000004">
      <c r="A59" s="93" t="str">
        <f>IF(Eights!$A$46&gt;0,Eights!$A$46,"")</f>
        <v/>
      </c>
      <c r="B59" s="94" t="e">
        <f t="shared" si="7"/>
        <v>#N/A</v>
      </c>
      <c r="C59" s="94">
        <f>IF(A59&gt;0,Eights!B51,"")</f>
        <v>0</v>
      </c>
      <c r="D59" s="94" t="str">
        <f t="shared" si="1"/>
        <v/>
      </c>
      <c r="E59" s="94">
        <f>IF(A59&gt;0,'Front sheet'!$E$18,"")</f>
        <v>0</v>
      </c>
      <c r="F59" s="94" t="str">
        <f t="shared" si="5"/>
        <v/>
      </c>
      <c r="G59" s="94" t="str">
        <f>CONCATENATE('Front sheet'!$E$18,"-8",M59)</f>
        <v>-8G</v>
      </c>
      <c r="H59" s="94" t="str">
        <f t="shared" si="2"/>
        <v/>
      </c>
      <c r="I59" s="94" t="str">
        <f t="shared" si="3"/>
        <v/>
      </c>
      <c r="J59" s="93" t="str">
        <f t="shared" si="4"/>
        <v/>
      </c>
      <c r="K59" s="93">
        <v>4</v>
      </c>
      <c r="L59" s="94" t="str">
        <f t="shared" si="6"/>
        <v/>
      </c>
      <c r="M59" s="93" t="s">
        <v>73</v>
      </c>
    </row>
    <row r="60" spans="1:14" x14ac:dyDescent="0.55000000000000004">
      <c r="A60" s="93" t="str">
        <f>IF(Eights!$A$46&gt;0,Eights!$A$46,"")</f>
        <v/>
      </c>
      <c r="B60" s="94" t="e">
        <f t="shared" si="7"/>
        <v>#N/A</v>
      </c>
      <c r="C60" s="94">
        <f>IF(A60&gt;0,Eights!B52,"")</f>
        <v>0</v>
      </c>
      <c r="D60" s="94" t="str">
        <f t="shared" si="1"/>
        <v/>
      </c>
      <c r="E60" s="94">
        <f>IF(A60&gt;0,'Front sheet'!$E$18,"")</f>
        <v>0</v>
      </c>
      <c r="F60" s="94" t="str">
        <f t="shared" si="5"/>
        <v/>
      </c>
      <c r="G60" s="94" t="str">
        <f>CONCATENATE('Front sheet'!$E$18,"-8",M60)</f>
        <v>-8G</v>
      </c>
      <c r="H60" s="94" t="str">
        <f t="shared" si="2"/>
        <v/>
      </c>
      <c r="I60" s="94" t="str">
        <f t="shared" si="3"/>
        <v/>
      </c>
      <c r="J60" s="93" t="str">
        <f t="shared" si="4"/>
        <v/>
      </c>
      <c r="K60" s="93">
        <v>5</v>
      </c>
      <c r="L60" s="94" t="str">
        <f t="shared" si="6"/>
        <v/>
      </c>
      <c r="M60" s="93" t="s">
        <v>73</v>
      </c>
    </row>
    <row r="61" spans="1:14" x14ac:dyDescent="0.55000000000000004">
      <c r="A61" s="93" t="str">
        <f>IF(Eights!$A$46&gt;0,Eights!$A$46,"")</f>
        <v/>
      </c>
      <c r="B61" s="94" t="e">
        <f t="shared" si="7"/>
        <v>#N/A</v>
      </c>
      <c r="C61" s="94">
        <f>IF(A61&gt;0,Eights!B53,"")</f>
        <v>0</v>
      </c>
      <c r="D61" s="94" t="str">
        <f t="shared" si="1"/>
        <v/>
      </c>
      <c r="E61" s="94">
        <f>IF(A61&gt;0,'Front sheet'!$E$18,"")</f>
        <v>0</v>
      </c>
      <c r="F61" s="94" t="str">
        <f t="shared" si="5"/>
        <v/>
      </c>
      <c r="G61" s="94" t="str">
        <f>CONCATENATE('Front sheet'!$E$18,"-8",M61)</f>
        <v>-8G</v>
      </c>
      <c r="H61" s="94" t="str">
        <f t="shared" si="2"/>
        <v/>
      </c>
      <c r="I61" s="94" t="str">
        <f t="shared" si="3"/>
        <v/>
      </c>
      <c r="J61" s="93" t="str">
        <f t="shared" si="4"/>
        <v/>
      </c>
      <c r="K61" s="93">
        <v>6</v>
      </c>
      <c r="L61" s="94" t="str">
        <f t="shared" si="6"/>
        <v/>
      </c>
      <c r="M61" s="93" t="s">
        <v>73</v>
      </c>
    </row>
    <row r="62" spans="1:14" x14ac:dyDescent="0.55000000000000004">
      <c r="A62" s="93" t="str">
        <f>IF(Eights!$A$46&gt;0,Eights!$A$46,"")</f>
        <v/>
      </c>
      <c r="B62" s="94" t="e">
        <f t="shared" si="7"/>
        <v>#N/A</v>
      </c>
      <c r="C62" s="94">
        <f>IF(A62&gt;0,Eights!B54,"")</f>
        <v>0</v>
      </c>
      <c r="D62" s="94" t="str">
        <f t="shared" si="1"/>
        <v/>
      </c>
      <c r="E62" s="94">
        <f>IF(A62&gt;0,'Front sheet'!$E$18,"")</f>
        <v>0</v>
      </c>
      <c r="F62" s="94" t="str">
        <f t="shared" si="5"/>
        <v/>
      </c>
      <c r="G62" s="94" t="str">
        <f>CONCATENATE('Front sheet'!$E$18,"-8",M62)</f>
        <v>-8G</v>
      </c>
      <c r="H62" s="94" t="str">
        <f t="shared" si="2"/>
        <v/>
      </c>
      <c r="I62" s="94" t="str">
        <f t="shared" si="3"/>
        <v/>
      </c>
      <c r="J62" s="93" t="str">
        <f t="shared" si="4"/>
        <v/>
      </c>
      <c r="K62" s="93">
        <v>7</v>
      </c>
      <c r="L62" s="94" t="str">
        <f t="shared" si="6"/>
        <v/>
      </c>
      <c r="M62" s="93" t="s">
        <v>73</v>
      </c>
    </row>
    <row r="63" spans="1:14" x14ac:dyDescent="0.55000000000000004">
      <c r="A63" s="93" t="str">
        <f>IF(Eights!$A$46&gt;0,Eights!$A$46,"")</f>
        <v/>
      </c>
      <c r="B63" s="94" t="e">
        <f t="shared" si="7"/>
        <v>#N/A</v>
      </c>
      <c r="C63" s="94">
        <f>IF(A63&gt;0,Eights!B55,"")</f>
        <v>0</v>
      </c>
      <c r="D63" s="94" t="str">
        <f t="shared" si="1"/>
        <v/>
      </c>
      <c r="E63" s="94">
        <f>IF(A63&gt;0,'Front sheet'!$E$18,"")</f>
        <v>0</v>
      </c>
      <c r="F63" s="94" t="str">
        <f t="shared" si="5"/>
        <v/>
      </c>
      <c r="G63" s="94" t="str">
        <f>CONCATENATE('Front sheet'!$E$18,"-8",M63)</f>
        <v>-8G</v>
      </c>
      <c r="H63" s="94" t="str">
        <f t="shared" si="2"/>
        <v/>
      </c>
      <c r="I63" s="94" t="str">
        <f t="shared" si="3"/>
        <v/>
      </c>
      <c r="J63" s="93" t="str">
        <f t="shared" si="4"/>
        <v/>
      </c>
      <c r="K63" s="93">
        <v>8</v>
      </c>
      <c r="L63" s="94" t="str">
        <f>IF(A63&gt;0,I63,"")</f>
        <v/>
      </c>
      <c r="M63" s="93" t="s">
        <v>73</v>
      </c>
    </row>
    <row r="64" spans="1:14" x14ac:dyDescent="0.55000000000000004">
      <c r="A64" s="93" t="str">
        <f>IF(Eights!$A$46&gt;0,Eights!$A$46,"")</f>
        <v/>
      </c>
      <c r="B64" s="94" t="e">
        <f t="shared" si="7"/>
        <v>#N/A</v>
      </c>
      <c r="C64" s="94">
        <f>IF(A64&gt;0,Eights!B56,"")</f>
        <v>0</v>
      </c>
      <c r="D64" s="94" t="str">
        <f t="shared" si="1"/>
        <v/>
      </c>
      <c r="E64" s="94">
        <f>IF(A64&gt;0,'Front sheet'!$E$18,"")</f>
        <v>0</v>
      </c>
      <c r="F64" s="94" t="str">
        <f t="shared" si="5"/>
        <v/>
      </c>
      <c r="G64" s="94" t="str">
        <f>CONCATENATE('Front sheet'!$E$18,"-8",M64)</f>
        <v>-8G</v>
      </c>
      <c r="H64" s="94" t="str">
        <f t="shared" si="2"/>
        <v/>
      </c>
      <c r="I64" s="94" t="str">
        <f t="shared" si="3"/>
        <v/>
      </c>
      <c r="J64" s="93" t="str">
        <f t="shared" si="4"/>
        <v/>
      </c>
      <c r="K64" s="93" t="s">
        <v>68</v>
      </c>
      <c r="L64" s="94" t="str">
        <f t="shared" si="6"/>
        <v/>
      </c>
      <c r="M64" s="93" t="s">
        <v>73</v>
      </c>
      <c r="N64" s="94" t="str">
        <f>IF(Eights!A46&gt;0,Eights!B57,"")</f>
        <v/>
      </c>
    </row>
    <row r="65" spans="1:14" x14ac:dyDescent="0.55000000000000004">
      <c r="A65" s="93" t="str">
        <f>IF(Eights!$E$46&gt;0,Eights!$E$46,"")</f>
        <v/>
      </c>
      <c r="B65" s="94" t="e">
        <f t="shared" si="7"/>
        <v>#N/A</v>
      </c>
      <c r="C65" s="94">
        <f>IF(A65&gt;0,Eights!F48,"")</f>
        <v>0</v>
      </c>
      <c r="D65" s="94" t="str">
        <f t="shared" si="1"/>
        <v/>
      </c>
      <c r="E65" s="94">
        <f>IF(A65&gt;0,'Front sheet'!$E$18,"")</f>
        <v>0</v>
      </c>
      <c r="F65" s="94" t="str">
        <f>IF(A65&gt;0,Eights!$F$47,"")</f>
        <v/>
      </c>
      <c r="G65" s="94" t="str">
        <f>CONCATENATE('Front sheet'!$E$18,"-8",M65)</f>
        <v>-8H</v>
      </c>
      <c r="H65" s="94" t="str">
        <f t="shared" si="2"/>
        <v/>
      </c>
      <c r="I65" s="94" t="str">
        <f t="shared" si="3"/>
        <v/>
      </c>
      <c r="J65" s="93" t="str">
        <f t="shared" si="4"/>
        <v/>
      </c>
      <c r="K65" s="93">
        <v>1</v>
      </c>
      <c r="L65" s="94" t="str">
        <f t="shared" si="6"/>
        <v/>
      </c>
      <c r="M65" s="93" t="s">
        <v>74</v>
      </c>
    </row>
    <row r="66" spans="1:14" x14ac:dyDescent="0.55000000000000004">
      <c r="A66" s="93" t="str">
        <f>IF(Eights!$E$46&gt;0,Eights!$E$46,"")</f>
        <v/>
      </c>
      <c r="B66" s="94" t="e">
        <f t="shared" ref="B66:B97" si="8">IF(A66&gt;0,VLOOKUP(A66,Eights,2,FALSE),"")</f>
        <v>#N/A</v>
      </c>
      <c r="C66" s="94">
        <f>IF(A66&gt;0,Eights!F49,"")</f>
        <v>0</v>
      </c>
      <c r="D66" s="94" t="str">
        <f t="shared" ref="D66:D129" si="9">IF(C66&gt;0,VLOOKUP($C66,Sorted_Array,5,FALSE),"")</f>
        <v/>
      </c>
      <c r="E66" s="94">
        <f>IF(A66&gt;0,'Front sheet'!$E$18,"")</f>
        <v>0</v>
      </c>
      <c r="F66" s="94" t="str">
        <f t="shared" si="5"/>
        <v/>
      </c>
      <c r="G66" s="94" t="str">
        <f>CONCATENATE('Front sheet'!$E$18,"-8",M66)</f>
        <v>-8H</v>
      </c>
      <c r="H66" s="94" t="str">
        <f t="shared" ref="H66:H129" si="10">IF(C66&gt;0,VLOOKUP($C66,Sorted_Array,2,FALSE),"")</f>
        <v/>
      </c>
      <c r="I66" s="94" t="str">
        <f t="shared" ref="I66:I129" si="11">IF(C66&gt;0,VLOOKUP($C66,Sorted_Array,3,FALSE),"")</f>
        <v/>
      </c>
      <c r="J66" s="93" t="str">
        <f t="shared" ref="J66:J129" si="12">IF(C66&gt;0,VLOOKUP($C66,Sorted_Array,4,FALSE),"")</f>
        <v/>
      </c>
      <c r="K66" s="93">
        <v>2</v>
      </c>
      <c r="L66" s="94" t="str">
        <f t="shared" si="6"/>
        <v/>
      </c>
      <c r="M66" s="93" t="s">
        <v>74</v>
      </c>
    </row>
    <row r="67" spans="1:14" x14ac:dyDescent="0.55000000000000004">
      <c r="A67" s="93" t="str">
        <f>IF(Eights!$E$46&gt;0,Eights!$E$46,"")</f>
        <v/>
      </c>
      <c r="B67" s="94" t="e">
        <f t="shared" si="8"/>
        <v>#N/A</v>
      </c>
      <c r="C67" s="94">
        <f>IF(A67&gt;0,Eights!F50,"")</f>
        <v>0</v>
      </c>
      <c r="D67" s="94" t="str">
        <f t="shared" si="9"/>
        <v/>
      </c>
      <c r="E67" s="94">
        <f>IF(A67&gt;0,'Front sheet'!$E$18,"")</f>
        <v>0</v>
      </c>
      <c r="F67" s="94" t="str">
        <f t="shared" si="5"/>
        <v/>
      </c>
      <c r="G67" s="94" t="str">
        <f>CONCATENATE('Front sheet'!$E$18,"-8",M67)</f>
        <v>-8H</v>
      </c>
      <c r="H67" s="94" t="str">
        <f t="shared" si="10"/>
        <v/>
      </c>
      <c r="I67" s="94" t="str">
        <f t="shared" si="11"/>
        <v/>
      </c>
      <c r="J67" s="93" t="str">
        <f t="shared" si="12"/>
        <v/>
      </c>
      <c r="K67" s="93">
        <v>3</v>
      </c>
      <c r="L67" s="94" t="str">
        <f t="shared" si="6"/>
        <v/>
      </c>
      <c r="M67" s="93" t="s">
        <v>74</v>
      </c>
    </row>
    <row r="68" spans="1:14" x14ac:dyDescent="0.55000000000000004">
      <c r="A68" s="93" t="str">
        <f>IF(Eights!$E$46&gt;0,Eights!$E$46,"")</f>
        <v/>
      </c>
      <c r="B68" s="94" t="e">
        <f t="shared" si="8"/>
        <v>#N/A</v>
      </c>
      <c r="C68" s="94">
        <f>IF(A68&gt;0,Eights!F51,"")</f>
        <v>0</v>
      </c>
      <c r="D68" s="94" t="str">
        <f t="shared" si="9"/>
        <v/>
      </c>
      <c r="E68" s="94">
        <f>IF(A68&gt;0,'Front sheet'!$E$18,"")</f>
        <v>0</v>
      </c>
      <c r="F68" s="94" t="str">
        <f t="shared" ref="F68:F131" si="13">F67</f>
        <v/>
      </c>
      <c r="G68" s="94" t="str">
        <f>CONCATENATE('Front sheet'!$E$18,"-8",M68)</f>
        <v>-8H</v>
      </c>
      <c r="H68" s="94" t="str">
        <f t="shared" si="10"/>
        <v/>
      </c>
      <c r="I68" s="94" t="str">
        <f t="shared" si="11"/>
        <v/>
      </c>
      <c r="J68" s="93" t="str">
        <f t="shared" si="12"/>
        <v/>
      </c>
      <c r="K68" s="93">
        <v>4</v>
      </c>
      <c r="L68" s="94" t="str">
        <f t="shared" si="6"/>
        <v/>
      </c>
      <c r="M68" s="93" t="s">
        <v>74</v>
      </c>
    </row>
    <row r="69" spans="1:14" x14ac:dyDescent="0.55000000000000004">
      <c r="A69" s="93" t="str">
        <f>IF(Eights!$E$46&gt;0,Eights!$E$46,"")</f>
        <v/>
      </c>
      <c r="B69" s="94" t="e">
        <f t="shared" si="8"/>
        <v>#N/A</v>
      </c>
      <c r="C69" s="94">
        <f>IF(A69&gt;0,Eights!F52,"")</f>
        <v>0</v>
      </c>
      <c r="D69" s="94" t="str">
        <f t="shared" si="9"/>
        <v/>
      </c>
      <c r="E69" s="94">
        <f>IF(A69&gt;0,'Front sheet'!$E$18,"")</f>
        <v>0</v>
      </c>
      <c r="F69" s="94" t="str">
        <f t="shared" si="13"/>
        <v/>
      </c>
      <c r="G69" s="94" t="str">
        <f>CONCATENATE('Front sheet'!$E$18,"-8",M69)</f>
        <v>-8H</v>
      </c>
      <c r="H69" s="94" t="str">
        <f t="shared" si="10"/>
        <v/>
      </c>
      <c r="I69" s="94" t="str">
        <f t="shared" si="11"/>
        <v/>
      </c>
      <c r="J69" s="93" t="str">
        <f t="shared" si="12"/>
        <v/>
      </c>
      <c r="K69" s="93">
        <v>5</v>
      </c>
      <c r="L69" s="94" t="str">
        <f t="shared" si="6"/>
        <v/>
      </c>
      <c r="M69" s="93" t="s">
        <v>74</v>
      </c>
    </row>
    <row r="70" spans="1:14" x14ac:dyDescent="0.55000000000000004">
      <c r="A70" s="93" t="str">
        <f>IF(Eights!$E$46&gt;0,Eights!$E$46,"")</f>
        <v/>
      </c>
      <c r="B70" s="94" t="e">
        <f t="shared" si="8"/>
        <v>#N/A</v>
      </c>
      <c r="C70" s="94">
        <f>IF(A70&gt;0,Eights!F53,"")</f>
        <v>0</v>
      </c>
      <c r="D70" s="94" t="str">
        <f t="shared" si="9"/>
        <v/>
      </c>
      <c r="E70" s="94">
        <f>IF(A70&gt;0,'Front sheet'!$E$18,"")</f>
        <v>0</v>
      </c>
      <c r="F70" s="94" t="str">
        <f t="shared" si="13"/>
        <v/>
      </c>
      <c r="G70" s="94" t="str">
        <f>CONCATENATE('Front sheet'!$E$18,"-8",M70)</f>
        <v>-8H</v>
      </c>
      <c r="H70" s="94" t="str">
        <f t="shared" si="10"/>
        <v/>
      </c>
      <c r="I70" s="94" t="str">
        <f t="shared" si="11"/>
        <v/>
      </c>
      <c r="J70" s="93" t="str">
        <f t="shared" si="12"/>
        <v/>
      </c>
      <c r="K70" s="93">
        <v>6</v>
      </c>
      <c r="L70" s="94" t="str">
        <f t="shared" si="6"/>
        <v/>
      </c>
      <c r="M70" s="93" t="s">
        <v>74</v>
      </c>
    </row>
    <row r="71" spans="1:14" x14ac:dyDescent="0.55000000000000004">
      <c r="A71" s="93" t="str">
        <f>IF(Eights!$E$46&gt;0,Eights!$E$46,"")</f>
        <v/>
      </c>
      <c r="B71" s="94" t="e">
        <f t="shared" si="8"/>
        <v>#N/A</v>
      </c>
      <c r="C71" s="94">
        <f>IF(A71&gt;0,Eights!F54,"")</f>
        <v>0</v>
      </c>
      <c r="D71" s="94" t="str">
        <f t="shared" si="9"/>
        <v/>
      </c>
      <c r="E71" s="94">
        <f>IF(A71&gt;0,'Front sheet'!$E$18,"")</f>
        <v>0</v>
      </c>
      <c r="F71" s="94" t="str">
        <f t="shared" si="13"/>
        <v/>
      </c>
      <c r="G71" s="94" t="str">
        <f>CONCATENATE('Front sheet'!$E$18,"-8",M71)</f>
        <v>-8H</v>
      </c>
      <c r="H71" s="94" t="str">
        <f t="shared" si="10"/>
        <v/>
      </c>
      <c r="I71" s="94" t="str">
        <f t="shared" si="11"/>
        <v/>
      </c>
      <c r="J71" s="93" t="str">
        <f t="shared" si="12"/>
        <v/>
      </c>
      <c r="K71" s="93">
        <v>7</v>
      </c>
      <c r="L71" s="94" t="str">
        <f t="shared" si="6"/>
        <v/>
      </c>
      <c r="M71" s="93" t="s">
        <v>74</v>
      </c>
    </row>
    <row r="72" spans="1:14" x14ac:dyDescent="0.55000000000000004">
      <c r="A72" s="93" t="str">
        <f>IF(Eights!$E$46&gt;0,Eights!$E$46,"")</f>
        <v/>
      </c>
      <c r="B72" s="94" t="e">
        <f t="shared" si="8"/>
        <v>#N/A</v>
      </c>
      <c r="C72" s="94">
        <f>IF(A72&gt;0,Eights!F55,"")</f>
        <v>0</v>
      </c>
      <c r="D72" s="94" t="str">
        <f t="shared" si="9"/>
        <v/>
      </c>
      <c r="E72" s="94">
        <f>IF(A72&gt;0,'Front sheet'!$E$18,"")</f>
        <v>0</v>
      </c>
      <c r="F72" s="94" t="str">
        <f t="shared" si="13"/>
        <v/>
      </c>
      <c r="G72" s="94" t="str">
        <f>CONCATENATE('Front sheet'!$E$18,"-8",M72)</f>
        <v>-8H</v>
      </c>
      <c r="H72" s="94" t="str">
        <f t="shared" si="10"/>
        <v/>
      </c>
      <c r="I72" s="94" t="str">
        <f t="shared" si="11"/>
        <v/>
      </c>
      <c r="J72" s="93" t="str">
        <f t="shared" si="12"/>
        <v/>
      </c>
      <c r="K72" s="93">
        <v>8</v>
      </c>
      <c r="L72" s="94" t="str">
        <f>IF(A72&gt;0,I72,"")</f>
        <v/>
      </c>
      <c r="M72" s="93" t="s">
        <v>74</v>
      </c>
    </row>
    <row r="73" spans="1:14" x14ac:dyDescent="0.55000000000000004">
      <c r="A73" s="93" t="str">
        <f>IF(Eights!$E$46&gt;0,Eights!$E$46,"")</f>
        <v/>
      </c>
      <c r="B73" s="94" t="e">
        <f t="shared" si="8"/>
        <v>#N/A</v>
      </c>
      <c r="C73" s="94">
        <f>IF(A73&gt;0,Eights!F56,"")</f>
        <v>0</v>
      </c>
      <c r="D73" s="94" t="str">
        <f t="shared" si="9"/>
        <v/>
      </c>
      <c r="E73" s="94">
        <f>IF(A73&gt;0,'Front sheet'!$E$18,"")</f>
        <v>0</v>
      </c>
      <c r="F73" s="94" t="str">
        <f t="shared" si="13"/>
        <v/>
      </c>
      <c r="G73" s="94" t="str">
        <f>CONCATENATE('Front sheet'!$E$18,"-8",M73)</f>
        <v>-8H</v>
      </c>
      <c r="H73" s="94" t="str">
        <f t="shared" si="10"/>
        <v/>
      </c>
      <c r="I73" s="94" t="str">
        <f t="shared" si="11"/>
        <v/>
      </c>
      <c r="J73" s="93" t="str">
        <f t="shared" si="12"/>
        <v/>
      </c>
      <c r="K73" s="93" t="s">
        <v>68</v>
      </c>
      <c r="L73" s="94" t="str">
        <f t="shared" si="6"/>
        <v/>
      </c>
      <c r="M73" s="93" t="s">
        <v>74</v>
      </c>
      <c r="N73" s="94" t="str">
        <f>IF(Eights!E46&gt;0,Eights!F57,"")</f>
        <v/>
      </c>
    </row>
    <row r="74" spans="1:14" x14ac:dyDescent="0.55000000000000004">
      <c r="A74" s="93" t="str">
        <f>IF(Eights!$A$60&gt;0,Eights!$A$60,"")</f>
        <v/>
      </c>
      <c r="B74" s="94" t="e">
        <f t="shared" si="8"/>
        <v>#N/A</v>
      </c>
      <c r="C74" s="94">
        <f>IF(A74&gt;0,Eights!B62,"")</f>
        <v>0</v>
      </c>
      <c r="D74" s="94" t="str">
        <f t="shared" si="9"/>
        <v/>
      </c>
      <c r="E74" s="94">
        <f>IF(A74&gt;0,'Front sheet'!$E$18,"")</f>
        <v>0</v>
      </c>
      <c r="F74" s="94" t="str">
        <f>IF(A74&gt;0,Eights!$B$61,"")</f>
        <v/>
      </c>
      <c r="G74" s="94" t="str">
        <f>CONCATENATE('Front sheet'!$E$18,"-8",M74)</f>
        <v>-8I</v>
      </c>
      <c r="H74" s="94" t="str">
        <f t="shared" si="10"/>
        <v/>
      </c>
      <c r="I74" s="94" t="str">
        <f t="shared" si="11"/>
        <v/>
      </c>
      <c r="J74" s="93" t="str">
        <f t="shared" si="12"/>
        <v/>
      </c>
      <c r="K74" s="93">
        <v>1</v>
      </c>
      <c r="L74" s="94" t="str">
        <f t="shared" si="6"/>
        <v/>
      </c>
      <c r="M74" s="93" t="s">
        <v>75</v>
      </c>
    </row>
    <row r="75" spans="1:14" x14ac:dyDescent="0.55000000000000004">
      <c r="A75" s="93" t="str">
        <f>IF(Eights!$A$60&gt;0,Eights!$A$60,"")</f>
        <v/>
      </c>
      <c r="B75" s="94" t="e">
        <f t="shared" si="8"/>
        <v>#N/A</v>
      </c>
      <c r="C75" s="94">
        <f>IF(A75&gt;0,Eights!B63,"")</f>
        <v>0</v>
      </c>
      <c r="D75" s="94" t="str">
        <f t="shared" si="9"/>
        <v/>
      </c>
      <c r="E75" s="94">
        <f>IF(A75&gt;0,'Front sheet'!$E$18,"")</f>
        <v>0</v>
      </c>
      <c r="F75" s="94" t="str">
        <f t="shared" si="13"/>
        <v/>
      </c>
      <c r="G75" s="94" t="str">
        <f>CONCATENATE('Front sheet'!$E$18,"-8",M75)</f>
        <v>-8I</v>
      </c>
      <c r="H75" s="94" t="str">
        <f t="shared" si="10"/>
        <v/>
      </c>
      <c r="I75" s="94" t="str">
        <f t="shared" si="11"/>
        <v/>
      </c>
      <c r="J75" s="93" t="str">
        <f t="shared" si="12"/>
        <v/>
      </c>
      <c r="K75" s="93">
        <v>2</v>
      </c>
      <c r="L75" s="94" t="str">
        <f t="shared" si="6"/>
        <v/>
      </c>
      <c r="M75" s="93" t="s">
        <v>75</v>
      </c>
    </row>
    <row r="76" spans="1:14" x14ac:dyDescent="0.55000000000000004">
      <c r="A76" s="93" t="str">
        <f>IF(Eights!$A$60&gt;0,Eights!$A$60,"")</f>
        <v/>
      </c>
      <c r="B76" s="94" t="e">
        <f t="shared" si="8"/>
        <v>#N/A</v>
      </c>
      <c r="C76" s="94">
        <f>IF(A76&gt;0,Eights!B64,"")</f>
        <v>0</v>
      </c>
      <c r="D76" s="94" t="str">
        <f t="shared" si="9"/>
        <v/>
      </c>
      <c r="E76" s="94">
        <f>IF(A76&gt;0,'Front sheet'!$E$18,"")</f>
        <v>0</v>
      </c>
      <c r="F76" s="94" t="str">
        <f t="shared" si="13"/>
        <v/>
      </c>
      <c r="G76" s="94" t="str">
        <f>CONCATENATE('Front sheet'!$E$18,"-8",M76)</f>
        <v>-8I</v>
      </c>
      <c r="H76" s="94" t="str">
        <f t="shared" si="10"/>
        <v/>
      </c>
      <c r="I76" s="94" t="str">
        <f t="shared" si="11"/>
        <v/>
      </c>
      <c r="J76" s="93" t="str">
        <f t="shared" si="12"/>
        <v/>
      </c>
      <c r="K76" s="93">
        <v>3</v>
      </c>
      <c r="L76" s="94" t="str">
        <f t="shared" si="6"/>
        <v/>
      </c>
      <c r="M76" s="93" t="s">
        <v>75</v>
      </c>
    </row>
    <row r="77" spans="1:14" x14ac:dyDescent="0.55000000000000004">
      <c r="A77" s="93" t="str">
        <f>IF(Eights!$A$60&gt;0,Eights!$A$60,"")</f>
        <v/>
      </c>
      <c r="B77" s="94" t="e">
        <f t="shared" si="8"/>
        <v>#N/A</v>
      </c>
      <c r="C77" s="94">
        <f>IF(A77&gt;0,Eights!B65,"")</f>
        <v>0</v>
      </c>
      <c r="D77" s="94" t="str">
        <f t="shared" si="9"/>
        <v/>
      </c>
      <c r="E77" s="94">
        <f>IF(A77&gt;0,'Front sheet'!$E$18,"")</f>
        <v>0</v>
      </c>
      <c r="F77" s="94" t="str">
        <f t="shared" si="13"/>
        <v/>
      </c>
      <c r="G77" s="94" t="str">
        <f>CONCATENATE('Front sheet'!$E$18,"-8",M77)</f>
        <v>-8I</v>
      </c>
      <c r="H77" s="94" t="str">
        <f t="shared" si="10"/>
        <v/>
      </c>
      <c r="I77" s="94" t="str">
        <f t="shared" si="11"/>
        <v/>
      </c>
      <c r="J77" s="93" t="str">
        <f t="shared" si="12"/>
        <v/>
      </c>
      <c r="K77" s="93">
        <v>4</v>
      </c>
      <c r="L77" s="94" t="str">
        <f t="shared" si="6"/>
        <v/>
      </c>
      <c r="M77" s="93" t="s">
        <v>75</v>
      </c>
    </row>
    <row r="78" spans="1:14" x14ac:dyDescent="0.55000000000000004">
      <c r="A78" s="93" t="str">
        <f>IF(Eights!$A$60&gt;0,Eights!$A$60,"")</f>
        <v/>
      </c>
      <c r="B78" s="94" t="e">
        <f t="shared" si="8"/>
        <v>#N/A</v>
      </c>
      <c r="C78" s="94">
        <f>IF(A78&gt;0,Eights!B66,"")</f>
        <v>0</v>
      </c>
      <c r="D78" s="94" t="str">
        <f t="shared" si="9"/>
        <v/>
      </c>
      <c r="E78" s="94">
        <f>IF(A78&gt;0,'Front sheet'!$E$18,"")</f>
        <v>0</v>
      </c>
      <c r="F78" s="94" t="str">
        <f t="shared" si="13"/>
        <v/>
      </c>
      <c r="G78" s="94" t="str">
        <f>CONCATENATE('Front sheet'!$E$18,"-8",M78)</f>
        <v>-8I</v>
      </c>
      <c r="H78" s="94" t="str">
        <f t="shared" si="10"/>
        <v/>
      </c>
      <c r="I78" s="94" t="str">
        <f t="shared" si="11"/>
        <v/>
      </c>
      <c r="J78" s="93" t="str">
        <f t="shared" si="12"/>
        <v/>
      </c>
      <c r="K78" s="93">
        <v>5</v>
      </c>
      <c r="L78" s="94" t="str">
        <f t="shared" si="6"/>
        <v/>
      </c>
      <c r="M78" s="93" t="s">
        <v>75</v>
      </c>
    </row>
    <row r="79" spans="1:14" x14ac:dyDescent="0.55000000000000004">
      <c r="A79" s="93" t="str">
        <f>IF(Eights!$A$60&gt;0,Eights!$A$60,"")</f>
        <v/>
      </c>
      <c r="B79" s="94" t="e">
        <f t="shared" si="8"/>
        <v>#N/A</v>
      </c>
      <c r="C79" s="94">
        <f>IF(A79&gt;0,Eights!B67,"")</f>
        <v>0</v>
      </c>
      <c r="D79" s="94" t="str">
        <f t="shared" si="9"/>
        <v/>
      </c>
      <c r="E79" s="94">
        <f>IF(A79&gt;0,'Front sheet'!$E$18,"")</f>
        <v>0</v>
      </c>
      <c r="F79" s="94" t="str">
        <f t="shared" si="13"/>
        <v/>
      </c>
      <c r="G79" s="94" t="str">
        <f>CONCATENATE('Front sheet'!$E$18,"-8",M79)</f>
        <v>-8I</v>
      </c>
      <c r="H79" s="94" t="str">
        <f t="shared" si="10"/>
        <v/>
      </c>
      <c r="I79" s="94" t="str">
        <f t="shared" si="11"/>
        <v/>
      </c>
      <c r="J79" s="93" t="str">
        <f t="shared" si="12"/>
        <v/>
      </c>
      <c r="K79" s="93">
        <v>6</v>
      </c>
      <c r="L79" s="94" t="str">
        <f t="shared" si="6"/>
        <v/>
      </c>
      <c r="M79" s="93" t="s">
        <v>75</v>
      </c>
    </row>
    <row r="80" spans="1:14" x14ac:dyDescent="0.55000000000000004">
      <c r="A80" s="93" t="str">
        <f>IF(Eights!$A$60&gt;0,Eights!$A$60,"")</f>
        <v/>
      </c>
      <c r="B80" s="94" t="e">
        <f t="shared" si="8"/>
        <v>#N/A</v>
      </c>
      <c r="C80" s="94">
        <f>IF(A80&gt;0,Eights!B68,"")</f>
        <v>0</v>
      </c>
      <c r="D80" s="94" t="str">
        <f t="shared" si="9"/>
        <v/>
      </c>
      <c r="E80" s="94">
        <f>IF(A80&gt;0,'Front sheet'!$E$18,"")</f>
        <v>0</v>
      </c>
      <c r="F80" s="94" t="str">
        <f t="shared" si="13"/>
        <v/>
      </c>
      <c r="G80" s="94" t="str">
        <f>CONCATENATE('Front sheet'!$E$18,"-8",M80)</f>
        <v>-8I</v>
      </c>
      <c r="H80" s="94" t="str">
        <f t="shared" si="10"/>
        <v/>
      </c>
      <c r="I80" s="94" t="str">
        <f t="shared" si="11"/>
        <v/>
      </c>
      <c r="J80" s="93" t="str">
        <f t="shared" si="12"/>
        <v/>
      </c>
      <c r="K80" s="93">
        <v>7</v>
      </c>
      <c r="L80" s="94" t="str">
        <f t="shared" si="6"/>
        <v/>
      </c>
      <c r="M80" s="93" t="s">
        <v>75</v>
      </c>
    </row>
    <row r="81" spans="1:14" x14ac:dyDescent="0.55000000000000004">
      <c r="A81" s="93" t="str">
        <f>IF(Eights!$A$60&gt;0,Eights!$A$60,"")</f>
        <v/>
      </c>
      <c r="B81" s="94" t="e">
        <f t="shared" si="8"/>
        <v>#N/A</v>
      </c>
      <c r="C81" s="94">
        <f>IF(A81&gt;0,Eights!B69,"")</f>
        <v>0</v>
      </c>
      <c r="D81" s="94" t="str">
        <f t="shared" si="9"/>
        <v/>
      </c>
      <c r="E81" s="94">
        <f>IF(A81&gt;0,'Front sheet'!$E$18,"")</f>
        <v>0</v>
      </c>
      <c r="F81" s="94" t="str">
        <f t="shared" si="13"/>
        <v/>
      </c>
      <c r="G81" s="94" t="str">
        <f>CONCATENATE('Front sheet'!$E$18,"-8",M81)</f>
        <v>-8I</v>
      </c>
      <c r="H81" s="94" t="str">
        <f t="shared" si="10"/>
        <v/>
      </c>
      <c r="I81" s="94" t="str">
        <f t="shared" si="11"/>
        <v/>
      </c>
      <c r="J81" s="93" t="str">
        <f t="shared" si="12"/>
        <v/>
      </c>
      <c r="K81" s="93">
        <v>8</v>
      </c>
      <c r="L81" s="94" t="str">
        <f>IF(A81&gt;0,I81,"")</f>
        <v/>
      </c>
      <c r="M81" s="93" t="s">
        <v>75</v>
      </c>
    </row>
    <row r="82" spans="1:14" x14ac:dyDescent="0.55000000000000004">
      <c r="A82" s="93" t="str">
        <f>IF(Eights!$A$60&gt;0,Eights!$A$60,"")</f>
        <v/>
      </c>
      <c r="B82" s="94" t="e">
        <f t="shared" si="8"/>
        <v>#N/A</v>
      </c>
      <c r="C82" s="94">
        <f>IF(A82&gt;0,Eights!B70,"")</f>
        <v>0</v>
      </c>
      <c r="D82" s="94" t="str">
        <f t="shared" si="9"/>
        <v/>
      </c>
      <c r="E82" s="94">
        <f>IF(A82&gt;0,'Front sheet'!$E$18,"")</f>
        <v>0</v>
      </c>
      <c r="F82" s="94" t="str">
        <f t="shared" si="13"/>
        <v/>
      </c>
      <c r="G82" s="94" t="str">
        <f>CONCATENATE('Front sheet'!$E$18,"-8",M82)</f>
        <v>-8I</v>
      </c>
      <c r="H82" s="94" t="str">
        <f t="shared" si="10"/>
        <v/>
      </c>
      <c r="I82" s="94" t="str">
        <f t="shared" si="11"/>
        <v/>
      </c>
      <c r="J82" s="93" t="str">
        <f t="shared" si="12"/>
        <v/>
      </c>
      <c r="K82" s="93" t="s">
        <v>68</v>
      </c>
      <c r="L82" s="94" t="str">
        <f t="shared" si="6"/>
        <v/>
      </c>
      <c r="M82" s="93" t="s">
        <v>75</v>
      </c>
      <c r="N82" s="94" t="str">
        <f>IF(Eights!A60&gt;0,Eights!B71,"")</f>
        <v/>
      </c>
    </row>
    <row r="83" spans="1:14" x14ac:dyDescent="0.55000000000000004">
      <c r="A83" s="93" t="str">
        <f>IF(Eights!$E$60&gt;0,Eights!$E$60,"")</f>
        <v/>
      </c>
      <c r="B83" s="94" t="e">
        <f t="shared" si="8"/>
        <v>#N/A</v>
      </c>
      <c r="C83" s="94">
        <f>IF(A83&gt;0,Eights!F62,"")</f>
        <v>0</v>
      </c>
      <c r="D83" s="94" t="str">
        <f t="shared" si="9"/>
        <v/>
      </c>
      <c r="E83" s="94">
        <f>IF(A83&gt;0,'Front sheet'!$E$18,"")</f>
        <v>0</v>
      </c>
      <c r="F83" s="94" t="str">
        <f>IF(A83&gt;0,Eights!$F$61,"")</f>
        <v/>
      </c>
      <c r="G83" s="94" t="str">
        <f>CONCATENATE('Front sheet'!$E$18,"-8",M83)</f>
        <v>-8J</v>
      </c>
      <c r="H83" s="94" t="str">
        <f t="shared" si="10"/>
        <v/>
      </c>
      <c r="I83" s="94" t="str">
        <f t="shared" si="11"/>
        <v/>
      </c>
      <c r="J83" s="93" t="str">
        <f t="shared" si="12"/>
        <v/>
      </c>
      <c r="K83" s="93">
        <v>1</v>
      </c>
      <c r="L83" s="94" t="str">
        <f t="shared" si="6"/>
        <v/>
      </c>
      <c r="M83" s="93" t="s">
        <v>76</v>
      </c>
    </row>
    <row r="84" spans="1:14" x14ac:dyDescent="0.55000000000000004">
      <c r="A84" s="93" t="str">
        <f>IF(Eights!$E$60&gt;0,Eights!$E$60,"")</f>
        <v/>
      </c>
      <c r="B84" s="94" t="e">
        <f t="shared" si="8"/>
        <v>#N/A</v>
      </c>
      <c r="C84" s="94">
        <f>IF(A84&gt;0,Eights!F63,"")</f>
        <v>0</v>
      </c>
      <c r="D84" s="94" t="str">
        <f t="shared" si="9"/>
        <v/>
      </c>
      <c r="E84" s="94">
        <f>IF(A84&gt;0,'Front sheet'!$E$18,"")</f>
        <v>0</v>
      </c>
      <c r="F84" s="94" t="str">
        <f t="shared" si="13"/>
        <v/>
      </c>
      <c r="G84" s="94" t="str">
        <f>CONCATENATE('Front sheet'!$E$18,"-8",M84)</f>
        <v>-8J</v>
      </c>
      <c r="H84" s="94" t="str">
        <f t="shared" si="10"/>
        <v/>
      </c>
      <c r="I84" s="94" t="str">
        <f t="shared" si="11"/>
        <v/>
      </c>
      <c r="J84" s="93" t="str">
        <f t="shared" si="12"/>
        <v/>
      </c>
      <c r="K84" s="93">
        <v>2</v>
      </c>
      <c r="L84" s="94" t="str">
        <f t="shared" ref="L84:L145" si="14">L83</f>
        <v/>
      </c>
      <c r="M84" s="93" t="s">
        <v>76</v>
      </c>
    </row>
    <row r="85" spans="1:14" x14ac:dyDescent="0.55000000000000004">
      <c r="A85" s="93" t="str">
        <f>IF(Eights!$E$60&gt;0,Eights!$E$60,"")</f>
        <v/>
      </c>
      <c r="B85" s="94" t="e">
        <f t="shared" si="8"/>
        <v>#N/A</v>
      </c>
      <c r="C85" s="94">
        <f>IF(A85&gt;0,Eights!F64,"")</f>
        <v>0</v>
      </c>
      <c r="D85" s="94" t="str">
        <f t="shared" si="9"/>
        <v/>
      </c>
      <c r="E85" s="94">
        <f>IF(A85&gt;0,'Front sheet'!$E$18,"")</f>
        <v>0</v>
      </c>
      <c r="F85" s="94" t="str">
        <f t="shared" si="13"/>
        <v/>
      </c>
      <c r="G85" s="94" t="str">
        <f>CONCATENATE('Front sheet'!$E$18,"-8",M85)</f>
        <v>-8J</v>
      </c>
      <c r="H85" s="94" t="str">
        <f t="shared" si="10"/>
        <v/>
      </c>
      <c r="I85" s="94" t="str">
        <f t="shared" si="11"/>
        <v/>
      </c>
      <c r="J85" s="93" t="str">
        <f t="shared" si="12"/>
        <v/>
      </c>
      <c r="K85" s="93">
        <v>3</v>
      </c>
      <c r="L85" s="94" t="str">
        <f t="shared" si="14"/>
        <v/>
      </c>
      <c r="M85" s="93" t="s">
        <v>76</v>
      </c>
    </row>
    <row r="86" spans="1:14" x14ac:dyDescent="0.55000000000000004">
      <c r="A86" s="93" t="str">
        <f>IF(Eights!$E$60&gt;0,Eights!$E$60,"")</f>
        <v/>
      </c>
      <c r="B86" s="94" t="e">
        <f t="shared" si="8"/>
        <v>#N/A</v>
      </c>
      <c r="C86" s="94">
        <f>IF(A86&gt;0,Eights!F65,"")</f>
        <v>0</v>
      </c>
      <c r="D86" s="94" t="str">
        <f t="shared" si="9"/>
        <v/>
      </c>
      <c r="E86" s="94">
        <f>IF(A86&gt;0,'Front sheet'!$E$18,"")</f>
        <v>0</v>
      </c>
      <c r="F86" s="94" t="str">
        <f t="shared" si="13"/>
        <v/>
      </c>
      <c r="G86" s="94" t="str">
        <f>CONCATENATE('Front sheet'!$E$18,"-8",M86)</f>
        <v>-8J</v>
      </c>
      <c r="H86" s="94" t="str">
        <f t="shared" si="10"/>
        <v/>
      </c>
      <c r="I86" s="94" t="str">
        <f t="shared" si="11"/>
        <v/>
      </c>
      <c r="J86" s="93" t="str">
        <f t="shared" si="12"/>
        <v/>
      </c>
      <c r="K86" s="93">
        <v>4</v>
      </c>
      <c r="L86" s="94" t="str">
        <f t="shared" si="14"/>
        <v/>
      </c>
      <c r="M86" s="93" t="s">
        <v>76</v>
      </c>
    </row>
    <row r="87" spans="1:14" x14ac:dyDescent="0.55000000000000004">
      <c r="A87" s="93" t="str">
        <f>IF(Eights!$E$60&gt;0,Eights!$E$60,"")</f>
        <v/>
      </c>
      <c r="B87" s="94" t="e">
        <f t="shared" si="8"/>
        <v>#N/A</v>
      </c>
      <c r="C87" s="94">
        <f>IF(A87&gt;0,Eights!F66,"")</f>
        <v>0</v>
      </c>
      <c r="D87" s="94" t="str">
        <f t="shared" si="9"/>
        <v/>
      </c>
      <c r="E87" s="94">
        <f>IF(A87&gt;0,'Front sheet'!$E$18,"")</f>
        <v>0</v>
      </c>
      <c r="F87" s="94" t="str">
        <f t="shared" si="13"/>
        <v/>
      </c>
      <c r="G87" s="94" t="str">
        <f>CONCATENATE('Front sheet'!$E$18,"-8",M87)</f>
        <v>-8J</v>
      </c>
      <c r="H87" s="94" t="str">
        <f t="shared" si="10"/>
        <v/>
      </c>
      <c r="I87" s="94" t="str">
        <f t="shared" si="11"/>
        <v/>
      </c>
      <c r="J87" s="93" t="str">
        <f t="shared" si="12"/>
        <v/>
      </c>
      <c r="K87" s="93">
        <v>5</v>
      </c>
      <c r="L87" s="94" t="str">
        <f t="shared" si="14"/>
        <v/>
      </c>
      <c r="M87" s="93" t="s">
        <v>76</v>
      </c>
    </row>
    <row r="88" spans="1:14" x14ac:dyDescent="0.55000000000000004">
      <c r="A88" s="93" t="str">
        <f>IF(Eights!$E$60&gt;0,Eights!$E$60,"")</f>
        <v/>
      </c>
      <c r="B88" s="94" t="e">
        <f t="shared" si="8"/>
        <v>#N/A</v>
      </c>
      <c r="C88" s="94">
        <f>IF(A88&gt;0,Eights!F67,"")</f>
        <v>0</v>
      </c>
      <c r="D88" s="94" t="str">
        <f t="shared" si="9"/>
        <v/>
      </c>
      <c r="E88" s="94">
        <f>IF(A88&gt;0,'Front sheet'!$E$18,"")</f>
        <v>0</v>
      </c>
      <c r="F88" s="94" t="str">
        <f t="shared" si="13"/>
        <v/>
      </c>
      <c r="G88" s="94" t="str">
        <f>CONCATENATE('Front sheet'!$E$18,"-8",M88)</f>
        <v>-8J</v>
      </c>
      <c r="H88" s="94" t="str">
        <f t="shared" si="10"/>
        <v/>
      </c>
      <c r="I88" s="94" t="str">
        <f t="shared" si="11"/>
        <v/>
      </c>
      <c r="J88" s="93" t="str">
        <f t="shared" si="12"/>
        <v/>
      </c>
      <c r="K88" s="93">
        <v>6</v>
      </c>
      <c r="L88" s="94" t="str">
        <f t="shared" si="14"/>
        <v/>
      </c>
      <c r="M88" s="93" t="s">
        <v>76</v>
      </c>
    </row>
    <row r="89" spans="1:14" x14ac:dyDescent="0.55000000000000004">
      <c r="A89" s="93" t="str">
        <f>IF(Eights!$E$60&gt;0,Eights!$E$60,"")</f>
        <v/>
      </c>
      <c r="B89" s="94" t="e">
        <f t="shared" si="8"/>
        <v>#N/A</v>
      </c>
      <c r="C89" s="94">
        <f>IF(A89&gt;0,Eights!F68,"")</f>
        <v>0</v>
      </c>
      <c r="D89" s="94" t="str">
        <f t="shared" si="9"/>
        <v/>
      </c>
      <c r="E89" s="94">
        <f>IF(A89&gt;0,'Front sheet'!$E$18,"")</f>
        <v>0</v>
      </c>
      <c r="F89" s="94" t="str">
        <f t="shared" si="13"/>
        <v/>
      </c>
      <c r="G89" s="94" t="str">
        <f>CONCATENATE('Front sheet'!$E$18,"-8",M89)</f>
        <v>-8J</v>
      </c>
      <c r="H89" s="94" t="str">
        <f t="shared" si="10"/>
        <v/>
      </c>
      <c r="I89" s="94" t="str">
        <f t="shared" si="11"/>
        <v/>
      </c>
      <c r="J89" s="93" t="str">
        <f t="shared" si="12"/>
        <v/>
      </c>
      <c r="K89" s="93">
        <v>7</v>
      </c>
      <c r="L89" s="94" t="str">
        <f t="shared" si="14"/>
        <v/>
      </c>
      <c r="M89" s="93" t="s">
        <v>76</v>
      </c>
    </row>
    <row r="90" spans="1:14" x14ac:dyDescent="0.55000000000000004">
      <c r="A90" s="93" t="str">
        <f>IF(Eights!$E$60&gt;0,Eights!$E$60,"")</f>
        <v/>
      </c>
      <c r="B90" s="94" t="e">
        <f t="shared" si="8"/>
        <v>#N/A</v>
      </c>
      <c r="C90" s="94">
        <f>IF(A90&gt;0,Eights!F69,"")</f>
        <v>0</v>
      </c>
      <c r="D90" s="94" t="str">
        <f t="shared" si="9"/>
        <v/>
      </c>
      <c r="E90" s="94">
        <f>IF(A90&gt;0,'Front sheet'!$E$18,"")</f>
        <v>0</v>
      </c>
      <c r="F90" s="94" t="str">
        <f t="shared" si="13"/>
        <v/>
      </c>
      <c r="G90" s="94" t="str">
        <f>CONCATENATE('Front sheet'!$E$18,"-8",M90)</f>
        <v>-8J</v>
      </c>
      <c r="H90" s="94" t="str">
        <f t="shared" si="10"/>
        <v/>
      </c>
      <c r="I90" s="94" t="str">
        <f t="shared" si="11"/>
        <v/>
      </c>
      <c r="J90" s="93" t="str">
        <f t="shared" si="12"/>
        <v/>
      </c>
      <c r="K90" s="93">
        <v>8</v>
      </c>
      <c r="L90" s="94" t="str">
        <f>IF(A90&gt;0,I90,"")</f>
        <v/>
      </c>
      <c r="M90" s="93" t="s">
        <v>76</v>
      </c>
    </row>
    <row r="91" spans="1:14" x14ac:dyDescent="0.55000000000000004">
      <c r="A91" s="93" t="str">
        <f>IF(Eights!$E$60&gt;0,Eights!$E$60,"")</f>
        <v/>
      </c>
      <c r="B91" s="94" t="e">
        <f t="shared" si="8"/>
        <v>#N/A</v>
      </c>
      <c r="C91" s="94">
        <f>IF(A91&gt;0,Eights!F70,"")</f>
        <v>0</v>
      </c>
      <c r="D91" s="94" t="str">
        <f t="shared" si="9"/>
        <v/>
      </c>
      <c r="E91" s="94">
        <f>IF(A91&gt;0,'Front sheet'!$E$18,"")</f>
        <v>0</v>
      </c>
      <c r="F91" s="94" t="str">
        <f t="shared" si="13"/>
        <v/>
      </c>
      <c r="G91" s="94" t="str">
        <f>CONCATENATE('Front sheet'!$E$18,"-8",M91)</f>
        <v>-8J</v>
      </c>
      <c r="H91" s="94" t="str">
        <f t="shared" si="10"/>
        <v/>
      </c>
      <c r="I91" s="94" t="str">
        <f t="shared" si="11"/>
        <v/>
      </c>
      <c r="J91" s="93" t="str">
        <f t="shared" si="12"/>
        <v/>
      </c>
      <c r="K91" s="93" t="s">
        <v>68</v>
      </c>
      <c r="L91" s="94" t="str">
        <f t="shared" si="14"/>
        <v/>
      </c>
      <c r="M91" s="93" t="s">
        <v>76</v>
      </c>
      <c r="N91" s="94" t="str">
        <f>IF(Eights!E60&gt;0,Eights!F71,"")</f>
        <v/>
      </c>
    </row>
    <row r="92" spans="1:14" x14ac:dyDescent="0.55000000000000004">
      <c r="A92" s="93" t="str">
        <f>IF(Eights!$A$74&gt;0,Eights!$A$74,"")</f>
        <v/>
      </c>
      <c r="B92" s="94" t="e">
        <f t="shared" si="8"/>
        <v>#N/A</v>
      </c>
      <c r="C92" s="94">
        <f>IF(A92&gt;0,Eights!B76,"")</f>
        <v>0</v>
      </c>
      <c r="D92" s="94" t="str">
        <f t="shared" si="9"/>
        <v/>
      </c>
      <c r="E92" s="94">
        <f>IF(A92&gt;0,'Front sheet'!$E$18,"")</f>
        <v>0</v>
      </c>
      <c r="F92" s="94" t="str">
        <f>IF(A92&gt;0,Eights!$B$75,"")</f>
        <v/>
      </c>
      <c r="G92" s="94" t="str">
        <f>CONCATENATE('Front sheet'!$E$18,"-8",M92)</f>
        <v>-8K</v>
      </c>
      <c r="H92" s="94" t="str">
        <f t="shared" si="10"/>
        <v/>
      </c>
      <c r="I92" s="94" t="str">
        <f t="shared" si="11"/>
        <v/>
      </c>
      <c r="J92" s="93" t="str">
        <f t="shared" si="12"/>
        <v/>
      </c>
      <c r="K92" s="93">
        <v>1</v>
      </c>
      <c r="L92" s="94" t="str">
        <f t="shared" si="14"/>
        <v/>
      </c>
      <c r="M92" s="93" t="s">
        <v>77</v>
      </c>
    </row>
    <row r="93" spans="1:14" x14ac:dyDescent="0.55000000000000004">
      <c r="A93" s="93" t="str">
        <f>IF(Eights!$A$74&gt;0,Eights!$A$74,"")</f>
        <v/>
      </c>
      <c r="B93" s="94" t="e">
        <f t="shared" si="8"/>
        <v>#N/A</v>
      </c>
      <c r="C93" s="94">
        <f>IF(A93&gt;0,Eights!B77,"")</f>
        <v>0</v>
      </c>
      <c r="D93" s="94" t="str">
        <f t="shared" si="9"/>
        <v/>
      </c>
      <c r="E93" s="94">
        <f>IF(A93&gt;0,'Front sheet'!$E$18,"")</f>
        <v>0</v>
      </c>
      <c r="F93" s="94" t="str">
        <f t="shared" si="13"/>
        <v/>
      </c>
      <c r="G93" s="94" t="str">
        <f>CONCATENATE('Front sheet'!$E$18,"-8",M93)</f>
        <v>-8K</v>
      </c>
      <c r="H93" s="94" t="str">
        <f t="shared" si="10"/>
        <v/>
      </c>
      <c r="I93" s="94" t="str">
        <f t="shared" si="11"/>
        <v/>
      </c>
      <c r="J93" s="93" t="str">
        <f t="shared" si="12"/>
        <v/>
      </c>
      <c r="K93" s="93">
        <v>2</v>
      </c>
      <c r="L93" s="94" t="str">
        <f t="shared" si="14"/>
        <v/>
      </c>
      <c r="M93" s="93" t="s">
        <v>77</v>
      </c>
    </row>
    <row r="94" spans="1:14" x14ac:dyDescent="0.55000000000000004">
      <c r="A94" s="93" t="str">
        <f>IF(Eights!$A$74&gt;0,Eights!$A$74,"")</f>
        <v/>
      </c>
      <c r="B94" s="94" t="e">
        <f t="shared" si="8"/>
        <v>#N/A</v>
      </c>
      <c r="C94" s="94">
        <f>IF(A94&gt;0,Eights!B78,"")</f>
        <v>0</v>
      </c>
      <c r="D94" s="94" t="str">
        <f t="shared" si="9"/>
        <v/>
      </c>
      <c r="E94" s="94">
        <f>IF(A94&gt;0,'Front sheet'!$E$18,"")</f>
        <v>0</v>
      </c>
      <c r="F94" s="94" t="str">
        <f t="shared" si="13"/>
        <v/>
      </c>
      <c r="G94" s="94" t="str">
        <f>CONCATENATE('Front sheet'!$E$18,"-8",M94)</f>
        <v>-8K</v>
      </c>
      <c r="H94" s="94" t="str">
        <f t="shared" si="10"/>
        <v/>
      </c>
      <c r="I94" s="94" t="str">
        <f t="shared" si="11"/>
        <v/>
      </c>
      <c r="J94" s="93" t="str">
        <f t="shared" si="12"/>
        <v/>
      </c>
      <c r="K94" s="93">
        <v>3</v>
      </c>
      <c r="L94" s="94" t="str">
        <f t="shared" si="14"/>
        <v/>
      </c>
      <c r="M94" s="93" t="s">
        <v>77</v>
      </c>
    </row>
    <row r="95" spans="1:14" x14ac:dyDescent="0.55000000000000004">
      <c r="A95" s="93" t="str">
        <f>IF(Eights!$A$74&gt;0,Eights!$A$74,"")</f>
        <v/>
      </c>
      <c r="B95" s="94" t="e">
        <f t="shared" si="8"/>
        <v>#N/A</v>
      </c>
      <c r="C95" s="94">
        <f>IF(A95&gt;0,Eights!B79,"")</f>
        <v>0</v>
      </c>
      <c r="D95" s="94" t="str">
        <f t="shared" si="9"/>
        <v/>
      </c>
      <c r="E95" s="94">
        <f>IF(A95&gt;0,'Front sheet'!$E$18,"")</f>
        <v>0</v>
      </c>
      <c r="F95" s="94" t="str">
        <f t="shared" si="13"/>
        <v/>
      </c>
      <c r="G95" s="94" t="str">
        <f>CONCATENATE('Front sheet'!$E$18,"-8",M95)</f>
        <v>-8K</v>
      </c>
      <c r="H95" s="94" t="str">
        <f t="shared" si="10"/>
        <v/>
      </c>
      <c r="I95" s="94" t="str">
        <f t="shared" si="11"/>
        <v/>
      </c>
      <c r="J95" s="93" t="str">
        <f t="shared" si="12"/>
        <v/>
      </c>
      <c r="K95" s="93">
        <v>4</v>
      </c>
      <c r="L95" s="94" t="str">
        <f t="shared" si="14"/>
        <v/>
      </c>
      <c r="M95" s="93" t="s">
        <v>77</v>
      </c>
    </row>
    <row r="96" spans="1:14" x14ac:dyDescent="0.55000000000000004">
      <c r="A96" s="93" t="str">
        <f>IF(Eights!$A$74&gt;0,Eights!$A$74,"")</f>
        <v/>
      </c>
      <c r="B96" s="94" t="e">
        <f t="shared" si="8"/>
        <v>#N/A</v>
      </c>
      <c r="C96" s="94">
        <f>IF(A96&gt;0,Eights!B80,"")</f>
        <v>0</v>
      </c>
      <c r="D96" s="94" t="str">
        <f t="shared" si="9"/>
        <v/>
      </c>
      <c r="E96" s="94">
        <f>IF(A96&gt;0,'Front sheet'!$E$18,"")</f>
        <v>0</v>
      </c>
      <c r="F96" s="94" t="str">
        <f t="shared" si="13"/>
        <v/>
      </c>
      <c r="G96" s="94" t="str">
        <f>CONCATENATE('Front sheet'!$E$18,"-8",M96)</f>
        <v>-8K</v>
      </c>
      <c r="H96" s="94" t="str">
        <f t="shared" si="10"/>
        <v/>
      </c>
      <c r="I96" s="94" t="str">
        <f t="shared" si="11"/>
        <v/>
      </c>
      <c r="J96" s="93" t="str">
        <f t="shared" si="12"/>
        <v/>
      </c>
      <c r="K96" s="93">
        <v>5</v>
      </c>
      <c r="L96" s="94" t="str">
        <f t="shared" si="14"/>
        <v/>
      </c>
      <c r="M96" s="93" t="s">
        <v>77</v>
      </c>
    </row>
    <row r="97" spans="1:14" x14ac:dyDescent="0.55000000000000004">
      <c r="A97" s="93" t="str">
        <f>IF(Eights!$A$74&gt;0,Eights!$A$74,"")</f>
        <v/>
      </c>
      <c r="B97" s="94" t="e">
        <f t="shared" si="8"/>
        <v>#N/A</v>
      </c>
      <c r="C97" s="94">
        <f>IF(A97&gt;0,Eights!B81,"")</f>
        <v>0</v>
      </c>
      <c r="D97" s="94" t="str">
        <f t="shared" si="9"/>
        <v/>
      </c>
      <c r="E97" s="94">
        <f>IF(A97&gt;0,'Front sheet'!$E$18,"")</f>
        <v>0</v>
      </c>
      <c r="F97" s="94" t="str">
        <f t="shared" si="13"/>
        <v/>
      </c>
      <c r="G97" s="94" t="str">
        <f>CONCATENATE('Front sheet'!$E$18,"-8",M97)</f>
        <v>-8K</v>
      </c>
      <c r="H97" s="94" t="str">
        <f t="shared" si="10"/>
        <v/>
      </c>
      <c r="I97" s="94" t="str">
        <f t="shared" si="11"/>
        <v/>
      </c>
      <c r="J97" s="93" t="str">
        <f t="shared" si="12"/>
        <v/>
      </c>
      <c r="K97" s="93">
        <v>6</v>
      </c>
      <c r="L97" s="94" t="str">
        <f t="shared" si="14"/>
        <v/>
      </c>
      <c r="M97" s="93" t="s">
        <v>77</v>
      </c>
    </row>
    <row r="98" spans="1:14" x14ac:dyDescent="0.55000000000000004">
      <c r="A98" s="93" t="str">
        <f>IF(Eights!$A$74&gt;0,Eights!$A$74,"")</f>
        <v/>
      </c>
      <c r="B98" s="94" t="e">
        <f t="shared" ref="B98:B129" si="15">IF(A98&gt;0,VLOOKUP(A98,Eights,2,FALSE),"")</f>
        <v>#N/A</v>
      </c>
      <c r="C98" s="94">
        <f>IF(A98&gt;0,Eights!B82,"")</f>
        <v>0</v>
      </c>
      <c r="D98" s="94" t="str">
        <f t="shared" si="9"/>
        <v/>
      </c>
      <c r="E98" s="94">
        <f>IF(A98&gt;0,'Front sheet'!$E$18,"")</f>
        <v>0</v>
      </c>
      <c r="F98" s="94" t="str">
        <f t="shared" si="13"/>
        <v/>
      </c>
      <c r="G98" s="94" t="str">
        <f>CONCATENATE('Front sheet'!$E$18,"-8",M98)</f>
        <v>-8K</v>
      </c>
      <c r="H98" s="94" t="str">
        <f t="shared" si="10"/>
        <v/>
      </c>
      <c r="I98" s="94" t="str">
        <f t="shared" si="11"/>
        <v/>
      </c>
      <c r="J98" s="93" t="str">
        <f t="shared" si="12"/>
        <v/>
      </c>
      <c r="K98" s="93">
        <v>7</v>
      </c>
      <c r="L98" s="94" t="str">
        <f t="shared" si="14"/>
        <v/>
      </c>
      <c r="M98" s="93" t="s">
        <v>77</v>
      </c>
    </row>
    <row r="99" spans="1:14" x14ac:dyDescent="0.55000000000000004">
      <c r="A99" s="93" t="str">
        <f>IF(Eights!$A$74&gt;0,Eights!$A$74,"")</f>
        <v/>
      </c>
      <c r="B99" s="94" t="e">
        <f t="shared" si="15"/>
        <v>#N/A</v>
      </c>
      <c r="C99" s="94">
        <f>IF(A99&gt;0,Eights!B83,"")</f>
        <v>0</v>
      </c>
      <c r="D99" s="94" t="str">
        <f t="shared" si="9"/>
        <v/>
      </c>
      <c r="E99" s="94">
        <f>IF(A99&gt;0,'Front sheet'!$E$18,"")</f>
        <v>0</v>
      </c>
      <c r="F99" s="94" t="str">
        <f t="shared" si="13"/>
        <v/>
      </c>
      <c r="G99" s="94" t="str">
        <f>CONCATENATE('Front sheet'!$E$18,"-8",M99)</f>
        <v>-8K</v>
      </c>
      <c r="H99" s="94" t="str">
        <f t="shared" si="10"/>
        <v/>
      </c>
      <c r="I99" s="94" t="str">
        <f t="shared" si="11"/>
        <v/>
      </c>
      <c r="J99" s="93" t="str">
        <f t="shared" si="12"/>
        <v/>
      </c>
      <c r="K99" s="93">
        <v>8</v>
      </c>
      <c r="L99" s="94" t="str">
        <f>IF(A99&gt;0,I99,"")</f>
        <v/>
      </c>
      <c r="M99" s="93" t="s">
        <v>77</v>
      </c>
    </row>
    <row r="100" spans="1:14" x14ac:dyDescent="0.55000000000000004">
      <c r="A100" s="93" t="str">
        <f>IF(Eights!$A$74&gt;0,Eights!$A$74,"")</f>
        <v/>
      </c>
      <c r="B100" s="94" t="e">
        <f t="shared" si="15"/>
        <v>#N/A</v>
      </c>
      <c r="C100" s="94">
        <f>IF(A100&gt;0,Eights!B84,"")</f>
        <v>0</v>
      </c>
      <c r="D100" s="94" t="str">
        <f t="shared" si="9"/>
        <v/>
      </c>
      <c r="E100" s="94">
        <f>IF(A100&gt;0,'Front sheet'!$E$18,"")</f>
        <v>0</v>
      </c>
      <c r="F100" s="94" t="str">
        <f t="shared" si="13"/>
        <v/>
      </c>
      <c r="G100" s="94" t="str">
        <f>CONCATENATE('Front sheet'!$E$18,"-8",M100)</f>
        <v>-8K</v>
      </c>
      <c r="H100" s="94" t="str">
        <f t="shared" si="10"/>
        <v/>
      </c>
      <c r="I100" s="94" t="str">
        <f t="shared" si="11"/>
        <v/>
      </c>
      <c r="J100" s="93" t="str">
        <f t="shared" si="12"/>
        <v/>
      </c>
      <c r="K100" s="93" t="s">
        <v>68</v>
      </c>
      <c r="L100" s="94" t="str">
        <f t="shared" si="14"/>
        <v/>
      </c>
      <c r="M100" s="93" t="s">
        <v>77</v>
      </c>
      <c r="N100" s="94" t="str">
        <f>IF(Eights!A74&gt;0,Eights!B85,"")</f>
        <v/>
      </c>
    </row>
    <row r="101" spans="1:14" x14ac:dyDescent="0.55000000000000004">
      <c r="A101" s="93" t="str">
        <f>IF(Eights!$E$74&gt;0,Eights!$E$74,"")</f>
        <v/>
      </c>
      <c r="B101" s="94" t="e">
        <f t="shared" si="15"/>
        <v>#N/A</v>
      </c>
      <c r="C101" s="94">
        <f>IF(A101&gt;0,Eights!F76,"")</f>
        <v>0</v>
      </c>
      <c r="D101" s="94" t="str">
        <f t="shared" si="9"/>
        <v/>
      </c>
      <c r="E101" s="94">
        <f>IF(A101&gt;0,'Front sheet'!$E$18,"")</f>
        <v>0</v>
      </c>
      <c r="F101" s="94" t="str">
        <f>IF(A101&gt;0,Eights!$F$75,"")</f>
        <v/>
      </c>
      <c r="G101" s="94" t="str">
        <f>CONCATENATE('Front sheet'!$E$18,"-8",M101)</f>
        <v>-8L</v>
      </c>
      <c r="H101" s="94" t="str">
        <f t="shared" si="10"/>
        <v/>
      </c>
      <c r="I101" s="94" t="str">
        <f t="shared" si="11"/>
        <v/>
      </c>
      <c r="J101" s="93" t="str">
        <f t="shared" si="12"/>
        <v/>
      </c>
      <c r="K101" s="93">
        <v>1</v>
      </c>
      <c r="L101" s="94" t="str">
        <f t="shared" si="14"/>
        <v/>
      </c>
      <c r="M101" s="93" t="s">
        <v>78</v>
      </c>
    </row>
    <row r="102" spans="1:14" x14ac:dyDescent="0.55000000000000004">
      <c r="A102" s="93" t="str">
        <f>IF(Eights!$E$74&gt;0,Eights!$E$74,"")</f>
        <v/>
      </c>
      <c r="B102" s="94" t="e">
        <f t="shared" si="15"/>
        <v>#N/A</v>
      </c>
      <c r="C102" s="94">
        <f>IF(A102&gt;0,Eights!F77,"")</f>
        <v>0</v>
      </c>
      <c r="D102" s="94" t="str">
        <f t="shared" si="9"/>
        <v/>
      </c>
      <c r="E102" s="94">
        <f>IF(A102&gt;0,'Front sheet'!$E$18,"")</f>
        <v>0</v>
      </c>
      <c r="F102" s="94" t="str">
        <f t="shared" si="13"/>
        <v/>
      </c>
      <c r="G102" s="94" t="str">
        <f>CONCATENATE('Front sheet'!$E$18,"-8",M102)</f>
        <v>-8L</v>
      </c>
      <c r="H102" s="94" t="str">
        <f t="shared" si="10"/>
        <v/>
      </c>
      <c r="I102" s="94" t="str">
        <f t="shared" si="11"/>
        <v/>
      </c>
      <c r="J102" s="93" t="str">
        <f t="shared" si="12"/>
        <v/>
      </c>
      <c r="K102" s="93">
        <v>2</v>
      </c>
      <c r="L102" s="94" t="str">
        <f t="shared" si="14"/>
        <v/>
      </c>
      <c r="M102" s="93" t="s">
        <v>78</v>
      </c>
    </row>
    <row r="103" spans="1:14" x14ac:dyDescent="0.55000000000000004">
      <c r="A103" s="93" t="str">
        <f>IF(Eights!$E$74&gt;0,Eights!$E$74,"")</f>
        <v/>
      </c>
      <c r="B103" s="94" t="e">
        <f t="shared" si="15"/>
        <v>#N/A</v>
      </c>
      <c r="C103" s="94">
        <f>IF(A103&gt;0,Eights!F78,"")</f>
        <v>0</v>
      </c>
      <c r="D103" s="94" t="str">
        <f t="shared" si="9"/>
        <v/>
      </c>
      <c r="E103" s="94">
        <f>IF(A103&gt;0,'Front sheet'!$E$18,"")</f>
        <v>0</v>
      </c>
      <c r="F103" s="94" t="str">
        <f t="shared" si="13"/>
        <v/>
      </c>
      <c r="G103" s="94" t="str">
        <f>CONCATENATE('Front sheet'!$E$18,"-8",M103)</f>
        <v>-8L</v>
      </c>
      <c r="H103" s="94" t="str">
        <f t="shared" si="10"/>
        <v/>
      </c>
      <c r="I103" s="94" t="str">
        <f t="shared" si="11"/>
        <v/>
      </c>
      <c r="J103" s="93" t="str">
        <f t="shared" si="12"/>
        <v/>
      </c>
      <c r="K103" s="93">
        <v>3</v>
      </c>
      <c r="L103" s="94" t="str">
        <f t="shared" si="14"/>
        <v/>
      </c>
      <c r="M103" s="93" t="s">
        <v>78</v>
      </c>
    </row>
    <row r="104" spans="1:14" x14ac:dyDescent="0.55000000000000004">
      <c r="A104" s="93" t="str">
        <f>IF(Eights!$E$74&gt;0,Eights!$E$74,"")</f>
        <v/>
      </c>
      <c r="B104" s="94" t="e">
        <f t="shared" si="15"/>
        <v>#N/A</v>
      </c>
      <c r="C104" s="94">
        <f>IF(A104&gt;0,Eights!F79,"")</f>
        <v>0</v>
      </c>
      <c r="D104" s="94" t="str">
        <f t="shared" si="9"/>
        <v/>
      </c>
      <c r="E104" s="94">
        <f>IF(A104&gt;0,'Front sheet'!$E$18,"")</f>
        <v>0</v>
      </c>
      <c r="F104" s="94" t="str">
        <f t="shared" si="13"/>
        <v/>
      </c>
      <c r="G104" s="94" t="str">
        <f>CONCATENATE('Front sheet'!$E$18,"-8",M104)</f>
        <v>-8L</v>
      </c>
      <c r="H104" s="94" t="str">
        <f t="shared" si="10"/>
        <v/>
      </c>
      <c r="I104" s="94" t="str">
        <f t="shared" si="11"/>
        <v/>
      </c>
      <c r="J104" s="93" t="str">
        <f t="shared" si="12"/>
        <v/>
      </c>
      <c r="K104" s="93">
        <v>4</v>
      </c>
      <c r="L104" s="94" t="str">
        <f t="shared" si="14"/>
        <v/>
      </c>
      <c r="M104" s="93" t="s">
        <v>78</v>
      </c>
    </row>
    <row r="105" spans="1:14" x14ac:dyDescent="0.55000000000000004">
      <c r="A105" s="93" t="str">
        <f>IF(Eights!$E$74&gt;0,Eights!$E$74,"")</f>
        <v/>
      </c>
      <c r="B105" s="94" t="e">
        <f t="shared" si="15"/>
        <v>#N/A</v>
      </c>
      <c r="C105" s="94">
        <f>IF(A105&gt;0,Eights!F80,"")</f>
        <v>0</v>
      </c>
      <c r="D105" s="94" t="str">
        <f t="shared" si="9"/>
        <v/>
      </c>
      <c r="E105" s="94">
        <f>IF(A105&gt;0,'Front sheet'!$E$18,"")</f>
        <v>0</v>
      </c>
      <c r="F105" s="94" t="str">
        <f t="shared" si="13"/>
        <v/>
      </c>
      <c r="G105" s="94" t="str">
        <f>CONCATENATE('Front sheet'!$E$18,"-8",M105)</f>
        <v>-8L</v>
      </c>
      <c r="H105" s="94" t="str">
        <f t="shared" si="10"/>
        <v/>
      </c>
      <c r="I105" s="94" t="str">
        <f t="shared" si="11"/>
        <v/>
      </c>
      <c r="J105" s="93" t="str">
        <f t="shared" si="12"/>
        <v/>
      </c>
      <c r="K105" s="93">
        <v>5</v>
      </c>
      <c r="L105" s="94" t="str">
        <f t="shared" si="14"/>
        <v/>
      </c>
      <c r="M105" s="93" t="s">
        <v>78</v>
      </c>
    </row>
    <row r="106" spans="1:14" x14ac:dyDescent="0.55000000000000004">
      <c r="A106" s="93" t="str">
        <f>IF(Eights!$E$74&gt;0,Eights!$E$74,"")</f>
        <v/>
      </c>
      <c r="B106" s="94" t="e">
        <f t="shared" si="15"/>
        <v>#N/A</v>
      </c>
      <c r="C106" s="94">
        <f>IF(A106&gt;0,Eights!F81,"")</f>
        <v>0</v>
      </c>
      <c r="D106" s="94" t="str">
        <f t="shared" si="9"/>
        <v/>
      </c>
      <c r="E106" s="94">
        <f>IF(A106&gt;0,'Front sheet'!$E$18,"")</f>
        <v>0</v>
      </c>
      <c r="F106" s="94" t="str">
        <f t="shared" si="13"/>
        <v/>
      </c>
      <c r="G106" s="94" t="str">
        <f>CONCATENATE('Front sheet'!$E$18,"-8",M106)</f>
        <v>-8L</v>
      </c>
      <c r="H106" s="94" t="str">
        <f t="shared" si="10"/>
        <v/>
      </c>
      <c r="I106" s="94" t="str">
        <f t="shared" si="11"/>
        <v/>
      </c>
      <c r="J106" s="93" t="str">
        <f t="shared" si="12"/>
        <v/>
      </c>
      <c r="K106" s="93">
        <v>6</v>
      </c>
      <c r="L106" s="94" t="str">
        <f t="shared" si="14"/>
        <v/>
      </c>
      <c r="M106" s="93" t="s">
        <v>78</v>
      </c>
    </row>
    <row r="107" spans="1:14" x14ac:dyDescent="0.55000000000000004">
      <c r="A107" s="93" t="str">
        <f>IF(Eights!$E$74&gt;0,Eights!$E$74,"")</f>
        <v/>
      </c>
      <c r="B107" s="94" t="e">
        <f t="shared" si="15"/>
        <v>#N/A</v>
      </c>
      <c r="C107" s="94">
        <f>IF(A107&gt;0,Eights!F82,"")</f>
        <v>0</v>
      </c>
      <c r="D107" s="94" t="str">
        <f t="shared" si="9"/>
        <v/>
      </c>
      <c r="E107" s="94">
        <f>IF(A107&gt;0,'Front sheet'!$E$18,"")</f>
        <v>0</v>
      </c>
      <c r="F107" s="94" t="str">
        <f t="shared" si="13"/>
        <v/>
      </c>
      <c r="G107" s="94" t="str">
        <f>CONCATENATE('Front sheet'!$E$18,"-8",M107)</f>
        <v>-8L</v>
      </c>
      <c r="H107" s="94" t="str">
        <f t="shared" si="10"/>
        <v/>
      </c>
      <c r="I107" s="94" t="str">
        <f t="shared" si="11"/>
        <v/>
      </c>
      <c r="J107" s="93" t="str">
        <f t="shared" si="12"/>
        <v/>
      </c>
      <c r="K107" s="93">
        <v>7</v>
      </c>
      <c r="L107" s="94" t="str">
        <f t="shared" si="14"/>
        <v/>
      </c>
      <c r="M107" s="93" t="s">
        <v>78</v>
      </c>
    </row>
    <row r="108" spans="1:14" x14ac:dyDescent="0.55000000000000004">
      <c r="A108" s="93" t="str">
        <f>IF(Eights!$E$74&gt;0,Eights!$E$74,"")</f>
        <v/>
      </c>
      <c r="B108" s="94" t="e">
        <f t="shared" si="15"/>
        <v>#N/A</v>
      </c>
      <c r="C108" s="94">
        <f>IF(A108&gt;0,Eights!F83,"")</f>
        <v>0</v>
      </c>
      <c r="D108" s="94" t="str">
        <f t="shared" si="9"/>
        <v/>
      </c>
      <c r="E108" s="94">
        <f>IF(A108&gt;0,'Front sheet'!$E$18,"")</f>
        <v>0</v>
      </c>
      <c r="F108" s="94" t="str">
        <f t="shared" si="13"/>
        <v/>
      </c>
      <c r="G108" s="94" t="str">
        <f>CONCATENATE('Front sheet'!$E$18,"-8",M108)</f>
        <v>-8L</v>
      </c>
      <c r="H108" s="94" t="str">
        <f t="shared" si="10"/>
        <v/>
      </c>
      <c r="I108" s="94" t="str">
        <f t="shared" si="11"/>
        <v/>
      </c>
      <c r="J108" s="93" t="str">
        <f t="shared" si="12"/>
        <v/>
      </c>
      <c r="K108" s="93">
        <v>8</v>
      </c>
      <c r="L108" s="94" t="str">
        <f>IF(A108&gt;0,I108,"")</f>
        <v/>
      </c>
      <c r="M108" s="93" t="s">
        <v>78</v>
      </c>
    </row>
    <row r="109" spans="1:14" x14ac:dyDescent="0.55000000000000004">
      <c r="A109" s="93" t="str">
        <f>IF(Eights!$E$74&gt;0,Eights!$E$74,"")</f>
        <v/>
      </c>
      <c r="B109" s="94" t="e">
        <f t="shared" si="15"/>
        <v>#N/A</v>
      </c>
      <c r="C109" s="94">
        <f>IF(A109&gt;0,Eights!F84,"")</f>
        <v>0</v>
      </c>
      <c r="D109" s="94" t="str">
        <f t="shared" si="9"/>
        <v/>
      </c>
      <c r="E109" s="94">
        <f>IF(A109&gt;0,'Front sheet'!$E$18,"")</f>
        <v>0</v>
      </c>
      <c r="F109" s="94" t="str">
        <f t="shared" si="13"/>
        <v/>
      </c>
      <c r="G109" s="94" t="str">
        <f>CONCATENATE('Front sheet'!$E$18,"-8",M109)</f>
        <v>-8L</v>
      </c>
      <c r="H109" s="94" t="str">
        <f t="shared" si="10"/>
        <v/>
      </c>
      <c r="I109" s="94" t="str">
        <f t="shared" si="11"/>
        <v/>
      </c>
      <c r="J109" s="93" t="str">
        <f t="shared" si="12"/>
        <v/>
      </c>
      <c r="K109" s="93" t="s">
        <v>68</v>
      </c>
      <c r="L109" s="94" t="str">
        <f t="shared" si="14"/>
        <v/>
      </c>
      <c r="M109" s="93" t="s">
        <v>78</v>
      </c>
      <c r="N109" s="94" t="str">
        <f>IF(Eights!E74&gt;0,Eights!F85,"")</f>
        <v/>
      </c>
    </row>
    <row r="110" spans="1:14" x14ac:dyDescent="0.55000000000000004">
      <c r="A110" s="93" t="str">
        <f>IF(Eights!$A$88&gt;0,Eights!$A$88,"")</f>
        <v/>
      </c>
      <c r="B110" s="94" t="e">
        <f t="shared" si="15"/>
        <v>#N/A</v>
      </c>
      <c r="C110" s="94">
        <f>IF(A110&gt;0,Eights!B90,"")</f>
        <v>0</v>
      </c>
      <c r="D110" s="94" t="str">
        <f t="shared" si="9"/>
        <v/>
      </c>
      <c r="E110" s="94">
        <f>IF(A110&gt;0,'Front sheet'!$E$18,"")</f>
        <v>0</v>
      </c>
      <c r="F110" s="94" t="str">
        <f>IF(A110&gt;0,Eights!$B$89,"")</f>
        <v/>
      </c>
      <c r="G110" s="94" t="str">
        <f>CONCATENATE('Front sheet'!$E$18,"-8",M110)</f>
        <v>-8M</v>
      </c>
      <c r="H110" s="94" t="str">
        <f t="shared" si="10"/>
        <v/>
      </c>
      <c r="I110" s="94" t="str">
        <f t="shared" si="11"/>
        <v/>
      </c>
      <c r="J110" s="93" t="str">
        <f t="shared" si="12"/>
        <v/>
      </c>
      <c r="K110" s="93">
        <v>1</v>
      </c>
      <c r="L110" s="94" t="str">
        <f t="shared" si="14"/>
        <v/>
      </c>
      <c r="M110" s="93" t="s">
        <v>79</v>
      </c>
    </row>
    <row r="111" spans="1:14" x14ac:dyDescent="0.55000000000000004">
      <c r="A111" s="93" t="str">
        <f>IF(Eights!$A$88&gt;0,Eights!$A$88,"")</f>
        <v/>
      </c>
      <c r="B111" s="94" t="e">
        <f t="shared" si="15"/>
        <v>#N/A</v>
      </c>
      <c r="C111" s="94">
        <f>IF(A111&gt;0,Eights!B91,"")</f>
        <v>0</v>
      </c>
      <c r="D111" s="94" t="str">
        <f t="shared" si="9"/>
        <v/>
      </c>
      <c r="E111" s="94">
        <f>IF(A111&gt;0,'Front sheet'!$E$18,"")</f>
        <v>0</v>
      </c>
      <c r="F111" s="94" t="str">
        <f t="shared" si="13"/>
        <v/>
      </c>
      <c r="G111" s="94" t="str">
        <f>CONCATENATE('Front sheet'!$E$18,"-8",M111)</f>
        <v>-8M</v>
      </c>
      <c r="H111" s="94" t="str">
        <f t="shared" si="10"/>
        <v/>
      </c>
      <c r="I111" s="94" t="str">
        <f t="shared" si="11"/>
        <v/>
      </c>
      <c r="J111" s="93" t="str">
        <f t="shared" si="12"/>
        <v/>
      </c>
      <c r="K111" s="93">
        <v>2</v>
      </c>
      <c r="L111" s="94" t="str">
        <f t="shared" si="14"/>
        <v/>
      </c>
      <c r="M111" s="93" t="s">
        <v>79</v>
      </c>
    </row>
    <row r="112" spans="1:14" x14ac:dyDescent="0.55000000000000004">
      <c r="A112" s="93" t="str">
        <f>IF(Eights!$A$88&gt;0,Eights!$A$88,"")</f>
        <v/>
      </c>
      <c r="B112" s="94" t="e">
        <f t="shared" si="15"/>
        <v>#N/A</v>
      </c>
      <c r="C112" s="94">
        <f>IF(A112&gt;0,Eights!B92,"")</f>
        <v>0</v>
      </c>
      <c r="D112" s="94" t="str">
        <f t="shared" si="9"/>
        <v/>
      </c>
      <c r="E112" s="94">
        <f>IF(A112&gt;0,'Front sheet'!$E$18,"")</f>
        <v>0</v>
      </c>
      <c r="F112" s="94" t="str">
        <f t="shared" si="13"/>
        <v/>
      </c>
      <c r="G112" s="94" t="str">
        <f>CONCATENATE('Front sheet'!$E$18,"-8",M112)</f>
        <v>-8M</v>
      </c>
      <c r="H112" s="94" t="str">
        <f t="shared" si="10"/>
        <v/>
      </c>
      <c r="I112" s="94" t="str">
        <f t="shared" si="11"/>
        <v/>
      </c>
      <c r="J112" s="93" t="str">
        <f t="shared" si="12"/>
        <v/>
      </c>
      <c r="K112" s="93">
        <v>3</v>
      </c>
      <c r="L112" s="94" t="str">
        <f t="shared" si="14"/>
        <v/>
      </c>
      <c r="M112" s="93" t="s">
        <v>79</v>
      </c>
    </row>
    <row r="113" spans="1:14" x14ac:dyDescent="0.55000000000000004">
      <c r="A113" s="93" t="str">
        <f>IF(Eights!$A$88&gt;0,Eights!$A$88,"")</f>
        <v/>
      </c>
      <c r="B113" s="94" t="e">
        <f t="shared" si="15"/>
        <v>#N/A</v>
      </c>
      <c r="C113" s="94">
        <f>IF(A113&gt;0,Eights!B93,"")</f>
        <v>0</v>
      </c>
      <c r="D113" s="94" t="str">
        <f t="shared" si="9"/>
        <v/>
      </c>
      <c r="E113" s="94">
        <f>IF(A113&gt;0,'Front sheet'!$E$18,"")</f>
        <v>0</v>
      </c>
      <c r="F113" s="94" t="str">
        <f t="shared" si="13"/>
        <v/>
      </c>
      <c r="G113" s="94" t="str">
        <f>CONCATENATE('Front sheet'!$E$18,"-8",M113)</f>
        <v>-8M</v>
      </c>
      <c r="H113" s="94" t="str">
        <f t="shared" si="10"/>
        <v/>
      </c>
      <c r="I113" s="94" t="str">
        <f t="shared" si="11"/>
        <v/>
      </c>
      <c r="J113" s="93" t="str">
        <f t="shared" si="12"/>
        <v/>
      </c>
      <c r="K113" s="93">
        <v>4</v>
      </c>
      <c r="L113" s="94" t="str">
        <f t="shared" si="14"/>
        <v/>
      </c>
      <c r="M113" s="93" t="s">
        <v>79</v>
      </c>
    </row>
    <row r="114" spans="1:14" x14ac:dyDescent="0.55000000000000004">
      <c r="A114" s="93" t="str">
        <f>IF(Eights!$A$88&gt;0,Eights!$A$88,"")</f>
        <v/>
      </c>
      <c r="B114" s="94" t="e">
        <f t="shared" si="15"/>
        <v>#N/A</v>
      </c>
      <c r="C114" s="94">
        <f>IF(A114&gt;0,Eights!B94,"")</f>
        <v>0</v>
      </c>
      <c r="D114" s="94" t="str">
        <f t="shared" si="9"/>
        <v/>
      </c>
      <c r="E114" s="94">
        <f>IF(A114&gt;0,'Front sheet'!$E$18,"")</f>
        <v>0</v>
      </c>
      <c r="F114" s="94" t="str">
        <f t="shared" si="13"/>
        <v/>
      </c>
      <c r="G114" s="94" t="str">
        <f>CONCATENATE('Front sheet'!$E$18,"-8",M114)</f>
        <v>-8M</v>
      </c>
      <c r="H114" s="94" t="str">
        <f t="shared" si="10"/>
        <v/>
      </c>
      <c r="I114" s="94" t="str">
        <f t="shared" si="11"/>
        <v/>
      </c>
      <c r="J114" s="93" t="str">
        <f t="shared" si="12"/>
        <v/>
      </c>
      <c r="K114" s="93">
        <v>5</v>
      </c>
      <c r="L114" s="94" t="str">
        <f t="shared" si="14"/>
        <v/>
      </c>
      <c r="M114" s="93" t="s">
        <v>79</v>
      </c>
    </row>
    <row r="115" spans="1:14" x14ac:dyDescent="0.55000000000000004">
      <c r="A115" s="93" t="str">
        <f>IF(Eights!$A$88&gt;0,Eights!$A$88,"")</f>
        <v/>
      </c>
      <c r="B115" s="94" t="e">
        <f t="shared" si="15"/>
        <v>#N/A</v>
      </c>
      <c r="C115" s="94">
        <f>IF(A115&gt;0,Eights!B95,"")</f>
        <v>0</v>
      </c>
      <c r="D115" s="94" t="str">
        <f t="shared" si="9"/>
        <v/>
      </c>
      <c r="E115" s="94">
        <f>IF(A115&gt;0,'Front sheet'!$E$18,"")</f>
        <v>0</v>
      </c>
      <c r="F115" s="94" t="str">
        <f t="shared" si="13"/>
        <v/>
      </c>
      <c r="G115" s="94" t="str">
        <f>CONCATENATE('Front sheet'!$E$18,"-8",M115)</f>
        <v>-8M</v>
      </c>
      <c r="H115" s="94" t="str">
        <f t="shared" si="10"/>
        <v/>
      </c>
      <c r="I115" s="94" t="str">
        <f t="shared" si="11"/>
        <v/>
      </c>
      <c r="J115" s="93" t="str">
        <f t="shared" si="12"/>
        <v/>
      </c>
      <c r="K115" s="93">
        <v>6</v>
      </c>
      <c r="L115" s="94" t="str">
        <f t="shared" si="14"/>
        <v/>
      </c>
      <c r="M115" s="93" t="s">
        <v>79</v>
      </c>
    </row>
    <row r="116" spans="1:14" x14ac:dyDescent="0.55000000000000004">
      <c r="A116" s="93" t="str">
        <f>IF(Eights!$A$88&gt;0,Eights!$A$88,"")</f>
        <v/>
      </c>
      <c r="B116" s="94" t="e">
        <f t="shared" si="15"/>
        <v>#N/A</v>
      </c>
      <c r="C116" s="94">
        <f>IF(A116&gt;0,Eights!B96,"")</f>
        <v>0</v>
      </c>
      <c r="D116" s="94" t="str">
        <f t="shared" si="9"/>
        <v/>
      </c>
      <c r="E116" s="94">
        <f>IF(A116&gt;0,'Front sheet'!$E$18,"")</f>
        <v>0</v>
      </c>
      <c r="F116" s="94" t="str">
        <f t="shared" si="13"/>
        <v/>
      </c>
      <c r="G116" s="94" t="str">
        <f>CONCATENATE('Front sheet'!$E$18,"-8",M116)</f>
        <v>-8M</v>
      </c>
      <c r="H116" s="94" t="str">
        <f t="shared" si="10"/>
        <v/>
      </c>
      <c r="I116" s="94" t="str">
        <f t="shared" si="11"/>
        <v/>
      </c>
      <c r="J116" s="93" t="str">
        <f t="shared" si="12"/>
        <v/>
      </c>
      <c r="K116" s="93">
        <v>7</v>
      </c>
      <c r="L116" s="94" t="str">
        <f t="shared" si="14"/>
        <v/>
      </c>
      <c r="M116" s="93" t="s">
        <v>79</v>
      </c>
    </row>
    <row r="117" spans="1:14" x14ac:dyDescent="0.55000000000000004">
      <c r="A117" s="93" t="str">
        <f>IF(Eights!$A$88&gt;0,Eights!$A$88,"")</f>
        <v/>
      </c>
      <c r="B117" s="94" t="e">
        <f t="shared" si="15"/>
        <v>#N/A</v>
      </c>
      <c r="C117" s="94">
        <f>IF(A117&gt;0,Eights!B97,"")</f>
        <v>0</v>
      </c>
      <c r="D117" s="94" t="str">
        <f t="shared" si="9"/>
        <v/>
      </c>
      <c r="E117" s="94">
        <f>IF(A117&gt;0,'Front sheet'!$E$18,"")</f>
        <v>0</v>
      </c>
      <c r="F117" s="94" t="str">
        <f t="shared" si="13"/>
        <v/>
      </c>
      <c r="G117" s="94" t="str">
        <f>CONCATENATE('Front sheet'!$E$18,"-8",M117)</f>
        <v>-8M</v>
      </c>
      <c r="H117" s="94" t="str">
        <f t="shared" si="10"/>
        <v/>
      </c>
      <c r="I117" s="94" t="str">
        <f t="shared" si="11"/>
        <v/>
      </c>
      <c r="J117" s="93" t="str">
        <f t="shared" si="12"/>
        <v/>
      </c>
      <c r="K117" s="93">
        <v>8</v>
      </c>
      <c r="L117" s="94" t="str">
        <f>IF(A117&gt;0,I117,"")</f>
        <v/>
      </c>
      <c r="M117" s="93" t="s">
        <v>79</v>
      </c>
    </row>
    <row r="118" spans="1:14" x14ac:dyDescent="0.55000000000000004">
      <c r="A118" s="93" t="str">
        <f>IF(Eights!$A$88&gt;0,Eights!$A$88,"")</f>
        <v/>
      </c>
      <c r="B118" s="94" t="e">
        <f t="shared" si="15"/>
        <v>#N/A</v>
      </c>
      <c r="C118" s="94">
        <f>IF(A118&gt;0,Eights!B98,"")</f>
        <v>0</v>
      </c>
      <c r="D118" s="94" t="str">
        <f t="shared" si="9"/>
        <v/>
      </c>
      <c r="E118" s="94">
        <f>IF(A118&gt;0,'Front sheet'!$E$18,"")</f>
        <v>0</v>
      </c>
      <c r="F118" s="94" t="str">
        <f t="shared" si="13"/>
        <v/>
      </c>
      <c r="G118" s="94" t="str">
        <f>CONCATENATE('Front sheet'!$E$18,"-8",M118)</f>
        <v>-8M</v>
      </c>
      <c r="H118" s="94" t="str">
        <f t="shared" si="10"/>
        <v/>
      </c>
      <c r="I118" s="94" t="str">
        <f t="shared" si="11"/>
        <v/>
      </c>
      <c r="J118" s="93" t="str">
        <f t="shared" si="12"/>
        <v/>
      </c>
      <c r="K118" s="93" t="s">
        <v>68</v>
      </c>
      <c r="L118" s="94" t="str">
        <f t="shared" si="14"/>
        <v/>
      </c>
      <c r="M118" s="93" t="s">
        <v>79</v>
      </c>
      <c r="N118" s="94" t="str">
        <f>IF(Eights!A88&gt;0,Eights!B99,"")</f>
        <v/>
      </c>
    </row>
    <row r="119" spans="1:14" x14ac:dyDescent="0.55000000000000004">
      <c r="A119" s="93" t="str">
        <f>IF(Eights!$E$88&gt;0,Eights!$E$88,"")</f>
        <v/>
      </c>
      <c r="B119" s="94" t="e">
        <f t="shared" si="15"/>
        <v>#N/A</v>
      </c>
      <c r="C119" s="94">
        <f>IF(A119&gt;0,Eights!F90,"")</f>
        <v>0</v>
      </c>
      <c r="D119" s="94" t="str">
        <f t="shared" si="9"/>
        <v/>
      </c>
      <c r="E119" s="94">
        <f>IF(A119&gt;0,'Front sheet'!$E$18,"")</f>
        <v>0</v>
      </c>
      <c r="F119" s="94" t="str">
        <f>IF(A119&gt;0,Eights!$F$89,"")</f>
        <v/>
      </c>
      <c r="G119" s="94" t="str">
        <f>CONCATENATE('Front sheet'!$E$18,"-8",M119)</f>
        <v>-8N</v>
      </c>
      <c r="H119" s="94" t="str">
        <f t="shared" si="10"/>
        <v/>
      </c>
      <c r="I119" s="94" t="str">
        <f t="shared" si="11"/>
        <v/>
      </c>
      <c r="J119" s="93" t="str">
        <f t="shared" si="12"/>
        <v/>
      </c>
      <c r="K119" s="93">
        <v>1</v>
      </c>
      <c r="L119" s="94" t="str">
        <f t="shared" si="14"/>
        <v/>
      </c>
      <c r="M119" s="93" t="s">
        <v>80</v>
      </c>
    </row>
    <row r="120" spans="1:14" x14ac:dyDescent="0.55000000000000004">
      <c r="A120" s="93" t="str">
        <f>IF(Eights!$E$88&gt;0,Eights!$E$88,"")</f>
        <v/>
      </c>
      <c r="B120" s="94" t="e">
        <f t="shared" si="15"/>
        <v>#N/A</v>
      </c>
      <c r="C120" s="94">
        <f>IF(A120&gt;0,Eights!F91,"")</f>
        <v>0</v>
      </c>
      <c r="D120" s="94" t="str">
        <f t="shared" si="9"/>
        <v/>
      </c>
      <c r="E120" s="94">
        <f>IF(A120&gt;0,'Front sheet'!$E$18,"")</f>
        <v>0</v>
      </c>
      <c r="F120" s="94" t="str">
        <f t="shared" si="13"/>
        <v/>
      </c>
      <c r="G120" s="94" t="str">
        <f>CONCATENATE('Front sheet'!$E$18,"-8",M120)</f>
        <v>-8N</v>
      </c>
      <c r="H120" s="94" t="str">
        <f t="shared" si="10"/>
        <v/>
      </c>
      <c r="I120" s="94" t="str">
        <f t="shared" si="11"/>
        <v/>
      </c>
      <c r="J120" s="93" t="str">
        <f t="shared" si="12"/>
        <v/>
      </c>
      <c r="K120" s="93">
        <v>2</v>
      </c>
      <c r="L120" s="94" t="str">
        <f t="shared" si="14"/>
        <v/>
      </c>
      <c r="M120" s="93" t="s">
        <v>80</v>
      </c>
    </row>
    <row r="121" spans="1:14" x14ac:dyDescent="0.55000000000000004">
      <c r="A121" s="93" t="str">
        <f>IF(Eights!$E$88&gt;0,Eights!$E$88,"")</f>
        <v/>
      </c>
      <c r="B121" s="94" t="e">
        <f t="shared" si="15"/>
        <v>#N/A</v>
      </c>
      <c r="C121" s="94">
        <f>IF(A121&gt;0,Eights!F92,"")</f>
        <v>0</v>
      </c>
      <c r="D121" s="94" t="str">
        <f t="shared" si="9"/>
        <v/>
      </c>
      <c r="E121" s="94">
        <f>IF(A121&gt;0,'Front sheet'!$E$18,"")</f>
        <v>0</v>
      </c>
      <c r="F121" s="94" t="str">
        <f t="shared" si="13"/>
        <v/>
      </c>
      <c r="G121" s="94" t="str">
        <f>CONCATENATE('Front sheet'!$E$18,"-8",M121)</f>
        <v>-8N</v>
      </c>
      <c r="H121" s="94" t="str">
        <f t="shared" si="10"/>
        <v/>
      </c>
      <c r="I121" s="94" t="str">
        <f t="shared" si="11"/>
        <v/>
      </c>
      <c r="J121" s="93" t="str">
        <f t="shared" si="12"/>
        <v/>
      </c>
      <c r="K121" s="93">
        <v>3</v>
      </c>
      <c r="L121" s="94" t="str">
        <f t="shared" si="14"/>
        <v/>
      </c>
      <c r="M121" s="93" t="s">
        <v>80</v>
      </c>
    </row>
    <row r="122" spans="1:14" x14ac:dyDescent="0.55000000000000004">
      <c r="A122" s="93" t="str">
        <f>IF(Eights!$E$88&gt;0,Eights!$E$88,"")</f>
        <v/>
      </c>
      <c r="B122" s="94" t="e">
        <f t="shared" si="15"/>
        <v>#N/A</v>
      </c>
      <c r="C122" s="94">
        <f>IF(A122&gt;0,Eights!F93,"")</f>
        <v>0</v>
      </c>
      <c r="D122" s="94" t="str">
        <f t="shared" si="9"/>
        <v/>
      </c>
      <c r="E122" s="94">
        <f>IF(A122&gt;0,'Front sheet'!$E$18,"")</f>
        <v>0</v>
      </c>
      <c r="F122" s="94" t="str">
        <f t="shared" si="13"/>
        <v/>
      </c>
      <c r="G122" s="94" t="str">
        <f>CONCATENATE('Front sheet'!$E$18,"-8",M122)</f>
        <v>-8N</v>
      </c>
      <c r="H122" s="94" t="str">
        <f t="shared" si="10"/>
        <v/>
      </c>
      <c r="I122" s="94" t="str">
        <f t="shared" si="11"/>
        <v/>
      </c>
      <c r="J122" s="93" t="str">
        <f t="shared" si="12"/>
        <v/>
      </c>
      <c r="K122" s="93">
        <v>4</v>
      </c>
      <c r="L122" s="94" t="str">
        <f t="shared" si="14"/>
        <v/>
      </c>
      <c r="M122" s="93" t="s">
        <v>80</v>
      </c>
    </row>
    <row r="123" spans="1:14" x14ac:dyDescent="0.55000000000000004">
      <c r="A123" s="93" t="str">
        <f>IF(Eights!$E$88&gt;0,Eights!$E$88,"")</f>
        <v/>
      </c>
      <c r="B123" s="94" t="e">
        <f t="shared" si="15"/>
        <v>#N/A</v>
      </c>
      <c r="C123" s="94">
        <f>IF(A123&gt;0,Eights!F94,"")</f>
        <v>0</v>
      </c>
      <c r="D123" s="94" t="str">
        <f t="shared" si="9"/>
        <v/>
      </c>
      <c r="E123" s="94">
        <f>IF(A123&gt;0,'Front sheet'!$E$18,"")</f>
        <v>0</v>
      </c>
      <c r="F123" s="94" t="str">
        <f t="shared" si="13"/>
        <v/>
      </c>
      <c r="G123" s="94" t="str">
        <f>CONCATENATE('Front sheet'!$E$18,"-8",M123)</f>
        <v>-8N</v>
      </c>
      <c r="H123" s="94" t="str">
        <f t="shared" si="10"/>
        <v/>
      </c>
      <c r="I123" s="94" t="str">
        <f t="shared" si="11"/>
        <v/>
      </c>
      <c r="J123" s="93" t="str">
        <f t="shared" si="12"/>
        <v/>
      </c>
      <c r="K123" s="93">
        <v>5</v>
      </c>
      <c r="L123" s="94" t="str">
        <f t="shared" si="14"/>
        <v/>
      </c>
      <c r="M123" s="93" t="s">
        <v>80</v>
      </c>
    </row>
    <row r="124" spans="1:14" x14ac:dyDescent="0.55000000000000004">
      <c r="A124" s="93" t="str">
        <f>IF(Eights!$E$88&gt;0,Eights!$E$88,"")</f>
        <v/>
      </c>
      <c r="B124" s="94" t="e">
        <f t="shared" si="15"/>
        <v>#N/A</v>
      </c>
      <c r="C124" s="94">
        <f>IF(A124&gt;0,Eights!F95,"")</f>
        <v>0</v>
      </c>
      <c r="D124" s="94" t="str">
        <f t="shared" si="9"/>
        <v/>
      </c>
      <c r="E124" s="94">
        <f>IF(A124&gt;0,'Front sheet'!$E$18,"")</f>
        <v>0</v>
      </c>
      <c r="F124" s="94" t="str">
        <f t="shared" si="13"/>
        <v/>
      </c>
      <c r="G124" s="94" t="str">
        <f>CONCATENATE('Front sheet'!$E$18,"-8",M124)</f>
        <v>-8N</v>
      </c>
      <c r="H124" s="94" t="str">
        <f t="shared" si="10"/>
        <v/>
      </c>
      <c r="I124" s="94" t="str">
        <f t="shared" si="11"/>
        <v/>
      </c>
      <c r="J124" s="93" t="str">
        <f t="shared" si="12"/>
        <v/>
      </c>
      <c r="K124" s="93">
        <v>6</v>
      </c>
      <c r="L124" s="94" t="str">
        <f t="shared" si="14"/>
        <v/>
      </c>
      <c r="M124" s="93" t="s">
        <v>80</v>
      </c>
    </row>
    <row r="125" spans="1:14" x14ac:dyDescent="0.55000000000000004">
      <c r="A125" s="93" t="str">
        <f>IF(Eights!$E$88&gt;0,Eights!$E$88,"")</f>
        <v/>
      </c>
      <c r="B125" s="94" t="e">
        <f t="shared" si="15"/>
        <v>#N/A</v>
      </c>
      <c r="C125" s="94">
        <f>IF(A125&gt;0,Eights!F96,"")</f>
        <v>0</v>
      </c>
      <c r="D125" s="94" t="str">
        <f t="shared" si="9"/>
        <v/>
      </c>
      <c r="E125" s="94">
        <f>IF(A125&gt;0,'Front sheet'!$E$18,"")</f>
        <v>0</v>
      </c>
      <c r="F125" s="94" t="str">
        <f t="shared" si="13"/>
        <v/>
      </c>
      <c r="G125" s="94" t="str">
        <f>CONCATENATE('Front sheet'!$E$18,"-8",M125)</f>
        <v>-8N</v>
      </c>
      <c r="H125" s="94" t="str">
        <f t="shared" si="10"/>
        <v/>
      </c>
      <c r="I125" s="94" t="str">
        <f t="shared" si="11"/>
        <v/>
      </c>
      <c r="J125" s="93" t="str">
        <f t="shared" si="12"/>
        <v/>
      </c>
      <c r="K125" s="93">
        <v>7</v>
      </c>
      <c r="L125" s="94" t="str">
        <f t="shared" si="14"/>
        <v/>
      </c>
      <c r="M125" s="93" t="s">
        <v>80</v>
      </c>
    </row>
    <row r="126" spans="1:14" x14ac:dyDescent="0.55000000000000004">
      <c r="A126" s="93" t="str">
        <f>IF(Eights!$E$88&gt;0,Eights!$E$88,"")</f>
        <v/>
      </c>
      <c r="B126" s="94" t="e">
        <f t="shared" si="15"/>
        <v>#N/A</v>
      </c>
      <c r="C126" s="94">
        <f>IF(A126&gt;0,Eights!F97,"")</f>
        <v>0</v>
      </c>
      <c r="D126" s="94" t="str">
        <f t="shared" si="9"/>
        <v/>
      </c>
      <c r="E126" s="94">
        <f>IF(A126&gt;0,'Front sheet'!$E$18,"")</f>
        <v>0</v>
      </c>
      <c r="F126" s="94" t="str">
        <f t="shared" si="13"/>
        <v/>
      </c>
      <c r="G126" s="94" t="str">
        <f>CONCATENATE('Front sheet'!$E$18,"-8",M126)</f>
        <v>-8N</v>
      </c>
      <c r="H126" s="94" t="str">
        <f t="shared" si="10"/>
        <v/>
      </c>
      <c r="I126" s="94" t="str">
        <f t="shared" si="11"/>
        <v/>
      </c>
      <c r="J126" s="93" t="str">
        <f t="shared" si="12"/>
        <v/>
      </c>
      <c r="K126" s="93">
        <v>8</v>
      </c>
      <c r="L126" s="94" t="str">
        <f>IF(A126&gt;0,I126,"")</f>
        <v/>
      </c>
      <c r="M126" s="93" t="s">
        <v>80</v>
      </c>
    </row>
    <row r="127" spans="1:14" x14ac:dyDescent="0.55000000000000004">
      <c r="A127" s="93" t="str">
        <f>IF(Eights!$E$88&gt;0,Eights!$E$88,"")</f>
        <v/>
      </c>
      <c r="B127" s="94" t="e">
        <f t="shared" si="15"/>
        <v>#N/A</v>
      </c>
      <c r="C127" s="94">
        <f>IF(A127&gt;0,Eights!F98,"")</f>
        <v>0</v>
      </c>
      <c r="D127" s="94" t="str">
        <f t="shared" si="9"/>
        <v/>
      </c>
      <c r="E127" s="94">
        <f>IF(A127&gt;0,'Front sheet'!$E$18,"")</f>
        <v>0</v>
      </c>
      <c r="F127" s="94" t="str">
        <f t="shared" si="13"/>
        <v/>
      </c>
      <c r="G127" s="94" t="str">
        <f>CONCATENATE('Front sheet'!$E$18,"-8",M127)</f>
        <v>-8N</v>
      </c>
      <c r="H127" s="94" t="str">
        <f t="shared" si="10"/>
        <v/>
      </c>
      <c r="I127" s="94" t="str">
        <f t="shared" si="11"/>
        <v/>
      </c>
      <c r="J127" s="93" t="str">
        <f t="shared" si="12"/>
        <v/>
      </c>
      <c r="K127" s="93" t="s">
        <v>68</v>
      </c>
      <c r="L127" s="94" t="str">
        <f t="shared" si="14"/>
        <v/>
      </c>
      <c r="M127" s="93" t="s">
        <v>80</v>
      </c>
      <c r="N127" s="94" t="str">
        <f>IF(Eights!E88&gt;0,Eights!F99,"")</f>
        <v/>
      </c>
    </row>
    <row r="128" spans="1:14" x14ac:dyDescent="0.55000000000000004">
      <c r="A128" s="93" t="str">
        <f>IF(Eights!$A$102&gt;0,Eights!$A$102,"")</f>
        <v/>
      </c>
      <c r="B128" s="94" t="e">
        <f t="shared" si="15"/>
        <v>#N/A</v>
      </c>
      <c r="C128" s="94">
        <f>IF(A128&gt;0,Eights!B104,"")</f>
        <v>0</v>
      </c>
      <c r="D128" s="94" t="str">
        <f t="shared" si="9"/>
        <v/>
      </c>
      <c r="E128" s="94">
        <f>IF(A128&gt;0,'Front sheet'!$E$18,"")</f>
        <v>0</v>
      </c>
      <c r="F128" s="94" t="str">
        <f>IF(A128&gt;0,Eights!$B$103,"")</f>
        <v/>
      </c>
      <c r="G128" s="94" t="str">
        <f>CONCATENATE('Front sheet'!$E$18,"-8",M128)</f>
        <v>-8O</v>
      </c>
      <c r="H128" s="94" t="str">
        <f t="shared" si="10"/>
        <v/>
      </c>
      <c r="I128" s="94" t="str">
        <f t="shared" si="11"/>
        <v/>
      </c>
      <c r="J128" s="93" t="str">
        <f t="shared" si="12"/>
        <v/>
      </c>
      <c r="K128" s="93">
        <v>1</v>
      </c>
      <c r="L128" s="94" t="str">
        <f t="shared" si="14"/>
        <v/>
      </c>
      <c r="M128" s="93" t="s">
        <v>81</v>
      </c>
    </row>
    <row r="129" spans="1:14" x14ac:dyDescent="0.55000000000000004">
      <c r="A129" s="93" t="str">
        <f>IF(Eights!$A$102&gt;0,Eights!$A$102,"")</f>
        <v/>
      </c>
      <c r="B129" s="94" t="e">
        <f t="shared" si="15"/>
        <v>#N/A</v>
      </c>
      <c r="C129" s="94">
        <f>IF(A129&gt;0,Eights!B105,"")</f>
        <v>0</v>
      </c>
      <c r="D129" s="94" t="str">
        <f t="shared" si="9"/>
        <v/>
      </c>
      <c r="E129" s="94">
        <f>IF(A129&gt;0,'Front sheet'!$E$18,"")</f>
        <v>0</v>
      </c>
      <c r="F129" s="94" t="str">
        <f t="shared" si="13"/>
        <v/>
      </c>
      <c r="G129" s="94" t="str">
        <f>CONCATENATE('Front sheet'!$E$18,"-8",M129)</f>
        <v>-8O</v>
      </c>
      <c r="H129" s="94" t="str">
        <f t="shared" si="10"/>
        <v/>
      </c>
      <c r="I129" s="94" t="str">
        <f t="shared" si="11"/>
        <v/>
      </c>
      <c r="J129" s="93" t="str">
        <f t="shared" si="12"/>
        <v/>
      </c>
      <c r="K129" s="93">
        <v>2</v>
      </c>
      <c r="L129" s="94" t="str">
        <f t="shared" si="14"/>
        <v/>
      </c>
      <c r="M129" s="93" t="s">
        <v>81</v>
      </c>
    </row>
    <row r="130" spans="1:14" x14ac:dyDescent="0.55000000000000004">
      <c r="A130" s="93" t="str">
        <f>IF(Eights!$A$102&gt;0,Eights!$A$102,"")</f>
        <v/>
      </c>
      <c r="B130" s="94" t="e">
        <f t="shared" ref="B130:B145" si="16">IF(A130&gt;0,VLOOKUP(A130,Eights,2,FALSE),"")</f>
        <v>#N/A</v>
      </c>
      <c r="C130" s="94">
        <f>IF(A130&gt;0,Eights!B106,"")</f>
        <v>0</v>
      </c>
      <c r="D130" s="94" t="str">
        <f t="shared" ref="D130:D193" si="17">IF(C130&gt;0,VLOOKUP($C130,Sorted_Array,5,FALSE),"")</f>
        <v/>
      </c>
      <c r="E130" s="94">
        <f>IF(A130&gt;0,'Front sheet'!$E$18,"")</f>
        <v>0</v>
      </c>
      <c r="F130" s="94" t="str">
        <f t="shared" si="13"/>
        <v/>
      </c>
      <c r="G130" s="94" t="str">
        <f>CONCATENATE('Front sheet'!$E$18,"-8",M130)</f>
        <v>-8O</v>
      </c>
      <c r="H130" s="94" t="str">
        <f t="shared" ref="H130:H193" si="18">IF(C130&gt;0,VLOOKUP($C130,Sorted_Array,2,FALSE),"")</f>
        <v/>
      </c>
      <c r="I130" s="94" t="str">
        <f t="shared" ref="I130:I193" si="19">IF(C130&gt;0,VLOOKUP($C130,Sorted_Array,3,FALSE),"")</f>
        <v/>
      </c>
      <c r="J130" s="93" t="str">
        <f t="shared" ref="J130:J193" si="20">IF(C130&gt;0,VLOOKUP($C130,Sorted_Array,4,FALSE),"")</f>
        <v/>
      </c>
      <c r="K130" s="93">
        <v>3</v>
      </c>
      <c r="L130" s="94" t="str">
        <f t="shared" si="14"/>
        <v/>
      </c>
      <c r="M130" s="93" t="s">
        <v>81</v>
      </c>
    </row>
    <row r="131" spans="1:14" x14ac:dyDescent="0.55000000000000004">
      <c r="A131" s="93" t="str">
        <f>IF(Eights!$A$102&gt;0,Eights!$A$102,"")</f>
        <v/>
      </c>
      <c r="B131" s="94" t="e">
        <f t="shared" si="16"/>
        <v>#N/A</v>
      </c>
      <c r="C131" s="94">
        <f>IF(A131&gt;0,Eights!B107,"")</f>
        <v>0</v>
      </c>
      <c r="D131" s="94" t="str">
        <f t="shared" si="17"/>
        <v/>
      </c>
      <c r="E131" s="94">
        <f>IF(A131&gt;0,'Front sheet'!$E$18,"")</f>
        <v>0</v>
      </c>
      <c r="F131" s="94" t="str">
        <f t="shared" si="13"/>
        <v/>
      </c>
      <c r="G131" s="94" t="str">
        <f>CONCATENATE('Front sheet'!$E$18,"-8",M131)</f>
        <v>-8O</v>
      </c>
      <c r="H131" s="94" t="str">
        <f t="shared" si="18"/>
        <v/>
      </c>
      <c r="I131" s="94" t="str">
        <f t="shared" si="19"/>
        <v/>
      </c>
      <c r="J131" s="93" t="str">
        <f t="shared" si="20"/>
        <v/>
      </c>
      <c r="K131" s="93">
        <v>4</v>
      </c>
      <c r="L131" s="94" t="str">
        <f t="shared" si="14"/>
        <v/>
      </c>
      <c r="M131" s="93" t="s">
        <v>81</v>
      </c>
    </row>
    <row r="132" spans="1:14" x14ac:dyDescent="0.55000000000000004">
      <c r="A132" s="93" t="str">
        <f>IF(Eights!$A$102&gt;0,Eights!$A$102,"")</f>
        <v/>
      </c>
      <c r="B132" s="94" t="e">
        <f t="shared" si="16"/>
        <v>#N/A</v>
      </c>
      <c r="C132" s="94">
        <f>IF(A132&gt;0,Eights!B108,"")</f>
        <v>0</v>
      </c>
      <c r="D132" s="94" t="str">
        <f t="shared" si="17"/>
        <v/>
      </c>
      <c r="E132" s="94">
        <f>IF(A132&gt;0,'Front sheet'!$E$18,"")</f>
        <v>0</v>
      </c>
      <c r="F132" s="94" t="str">
        <f t="shared" ref="F132:F145" si="21">F131</f>
        <v/>
      </c>
      <c r="G132" s="94" t="str">
        <f>CONCATENATE('Front sheet'!$E$18,"-8",M132)</f>
        <v>-8O</v>
      </c>
      <c r="H132" s="94" t="str">
        <f t="shared" si="18"/>
        <v/>
      </c>
      <c r="I132" s="94" t="str">
        <f t="shared" si="19"/>
        <v/>
      </c>
      <c r="J132" s="93" t="str">
        <f t="shared" si="20"/>
        <v/>
      </c>
      <c r="K132" s="93">
        <v>5</v>
      </c>
      <c r="L132" s="94" t="str">
        <f t="shared" si="14"/>
        <v/>
      </c>
      <c r="M132" s="93" t="s">
        <v>81</v>
      </c>
    </row>
    <row r="133" spans="1:14" x14ac:dyDescent="0.55000000000000004">
      <c r="A133" s="93" t="str">
        <f>IF(Eights!$A$102&gt;0,Eights!$A$102,"")</f>
        <v/>
      </c>
      <c r="B133" s="94" t="e">
        <f t="shared" si="16"/>
        <v>#N/A</v>
      </c>
      <c r="C133" s="94">
        <f>IF(A133&gt;0,Eights!B109,"")</f>
        <v>0</v>
      </c>
      <c r="D133" s="94" t="str">
        <f t="shared" si="17"/>
        <v/>
      </c>
      <c r="E133" s="94">
        <f>IF(A133&gt;0,'Front sheet'!$E$18,"")</f>
        <v>0</v>
      </c>
      <c r="F133" s="94" t="str">
        <f t="shared" si="21"/>
        <v/>
      </c>
      <c r="G133" s="94" t="str">
        <f>CONCATENATE('Front sheet'!$E$18,"-8",M133)</f>
        <v>-8O</v>
      </c>
      <c r="H133" s="94" t="str">
        <f t="shared" si="18"/>
        <v/>
      </c>
      <c r="I133" s="94" t="str">
        <f t="shared" si="19"/>
        <v/>
      </c>
      <c r="J133" s="93" t="str">
        <f t="shared" si="20"/>
        <v/>
      </c>
      <c r="K133" s="93">
        <v>6</v>
      </c>
      <c r="L133" s="94" t="str">
        <f t="shared" si="14"/>
        <v/>
      </c>
      <c r="M133" s="93" t="s">
        <v>81</v>
      </c>
    </row>
    <row r="134" spans="1:14" x14ac:dyDescent="0.55000000000000004">
      <c r="A134" s="93" t="str">
        <f>IF(Eights!$A$102&gt;0,Eights!$A$102,"")</f>
        <v/>
      </c>
      <c r="B134" s="94" t="e">
        <f t="shared" si="16"/>
        <v>#N/A</v>
      </c>
      <c r="C134" s="94">
        <f>IF(A134&gt;0,Eights!B110,"")</f>
        <v>0</v>
      </c>
      <c r="D134" s="94" t="str">
        <f t="shared" si="17"/>
        <v/>
      </c>
      <c r="E134" s="94">
        <f>IF(A134&gt;0,'Front sheet'!$E$18,"")</f>
        <v>0</v>
      </c>
      <c r="F134" s="94" t="str">
        <f t="shared" si="21"/>
        <v/>
      </c>
      <c r="G134" s="94" t="str">
        <f>CONCATENATE('Front sheet'!$E$18,"-8",M134)</f>
        <v>-8O</v>
      </c>
      <c r="H134" s="94" t="str">
        <f t="shared" si="18"/>
        <v/>
      </c>
      <c r="I134" s="94" t="str">
        <f t="shared" si="19"/>
        <v/>
      </c>
      <c r="J134" s="93" t="str">
        <f t="shared" si="20"/>
        <v/>
      </c>
      <c r="K134" s="93">
        <v>7</v>
      </c>
      <c r="L134" s="94" t="str">
        <f t="shared" si="14"/>
        <v/>
      </c>
      <c r="M134" s="93" t="s">
        <v>81</v>
      </c>
    </row>
    <row r="135" spans="1:14" x14ac:dyDescent="0.55000000000000004">
      <c r="A135" s="93" t="str">
        <f>IF(Eights!$A$102&gt;0,Eights!$A$102,"")</f>
        <v/>
      </c>
      <c r="B135" s="94" t="e">
        <f t="shared" si="16"/>
        <v>#N/A</v>
      </c>
      <c r="C135" s="94">
        <f>IF(A135&gt;0,Eights!B111,"")</f>
        <v>0</v>
      </c>
      <c r="D135" s="94" t="str">
        <f t="shared" si="17"/>
        <v/>
      </c>
      <c r="E135" s="94">
        <f>IF(A135&gt;0,'Front sheet'!$E$18,"")</f>
        <v>0</v>
      </c>
      <c r="F135" s="94" t="str">
        <f t="shared" si="21"/>
        <v/>
      </c>
      <c r="G135" s="94" t="str">
        <f>CONCATENATE('Front sheet'!$E$18,"-8",M135)</f>
        <v>-8O</v>
      </c>
      <c r="H135" s="94" t="str">
        <f t="shared" si="18"/>
        <v/>
      </c>
      <c r="I135" s="94" t="str">
        <f t="shared" si="19"/>
        <v/>
      </c>
      <c r="J135" s="93" t="str">
        <f t="shared" si="20"/>
        <v/>
      </c>
      <c r="K135" s="93">
        <v>8</v>
      </c>
      <c r="L135" s="94" t="str">
        <f>IF(A135&gt;0,I135,"")</f>
        <v/>
      </c>
      <c r="M135" s="93" t="s">
        <v>81</v>
      </c>
    </row>
    <row r="136" spans="1:14" x14ac:dyDescent="0.55000000000000004">
      <c r="A136" s="93" t="str">
        <f>IF(Eights!$A$102&gt;0,Eights!$A$102,"")</f>
        <v/>
      </c>
      <c r="B136" s="94" t="e">
        <f t="shared" si="16"/>
        <v>#N/A</v>
      </c>
      <c r="C136" s="94">
        <f>IF(A136&gt;0,Eights!B112,"")</f>
        <v>0</v>
      </c>
      <c r="D136" s="94" t="str">
        <f t="shared" si="17"/>
        <v/>
      </c>
      <c r="E136" s="94">
        <f>IF(A136&gt;0,'Front sheet'!$E$18,"")</f>
        <v>0</v>
      </c>
      <c r="F136" s="94" t="str">
        <f t="shared" si="21"/>
        <v/>
      </c>
      <c r="G136" s="94" t="str">
        <f>CONCATENATE('Front sheet'!$E$18,"-8",M136)</f>
        <v>-8O</v>
      </c>
      <c r="H136" s="94" t="str">
        <f t="shared" si="18"/>
        <v/>
      </c>
      <c r="I136" s="94" t="str">
        <f t="shared" si="19"/>
        <v/>
      </c>
      <c r="J136" s="93" t="str">
        <f t="shared" si="20"/>
        <v/>
      </c>
      <c r="K136" s="93" t="s">
        <v>68</v>
      </c>
      <c r="L136" s="94" t="str">
        <f t="shared" si="14"/>
        <v/>
      </c>
      <c r="M136" s="93" t="s">
        <v>81</v>
      </c>
      <c r="N136" s="94" t="str">
        <f>IF(Eights!A102&gt;0,Eights!B113,"")</f>
        <v/>
      </c>
    </row>
    <row r="137" spans="1:14" x14ac:dyDescent="0.55000000000000004">
      <c r="A137" s="93" t="str">
        <f>IF(Eights!$E$102&gt;0,Eights!$E$102,"")</f>
        <v/>
      </c>
      <c r="B137" s="94" t="e">
        <f t="shared" si="16"/>
        <v>#N/A</v>
      </c>
      <c r="C137" s="94">
        <f>IF(A137&gt;0,Eights!F104,"")</f>
        <v>0</v>
      </c>
      <c r="D137" s="94" t="str">
        <f t="shared" si="17"/>
        <v/>
      </c>
      <c r="E137" s="94">
        <f>IF(A137&gt;0,'Front sheet'!$E$18,"")</f>
        <v>0</v>
      </c>
      <c r="F137" s="94" t="str">
        <f>IF(A137&gt;0,Eights!$F$103,"")</f>
        <v/>
      </c>
      <c r="G137" s="94" t="str">
        <f>CONCATENATE('Front sheet'!$E$18,"-8",M137)</f>
        <v>-8P</v>
      </c>
      <c r="H137" s="94" t="str">
        <f t="shared" si="18"/>
        <v/>
      </c>
      <c r="I137" s="94" t="str">
        <f t="shared" si="19"/>
        <v/>
      </c>
      <c r="J137" s="93" t="str">
        <f t="shared" si="20"/>
        <v/>
      </c>
      <c r="K137" s="93">
        <v>1</v>
      </c>
      <c r="L137" s="94" t="str">
        <f t="shared" si="14"/>
        <v/>
      </c>
      <c r="M137" s="93" t="s">
        <v>82</v>
      </c>
    </row>
    <row r="138" spans="1:14" x14ac:dyDescent="0.55000000000000004">
      <c r="A138" s="93" t="str">
        <f>IF(Eights!$E$102&gt;0,Eights!$E$102,"")</f>
        <v/>
      </c>
      <c r="B138" s="94" t="e">
        <f t="shared" si="16"/>
        <v>#N/A</v>
      </c>
      <c r="C138" s="94">
        <f>IF(A138&gt;0,Eights!F105,"")</f>
        <v>0</v>
      </c>
      <c r="D138" s="94" t="str">
        <f t="shared" si="17"/>
        <v/>
      </c>
      <c r="E138" s="94">
        <f>IF(A138&gt;0,'Front sheet'!$E$18,"")</f>
        <v>0</v>
      </c>
      <c r="F138" s="94" t="str">
        <f t="shared" si="21"/>
        <v/>
      </c>
      <c r="G138" s="94" t="str">
        <f>CONCATENATE('Front sheet'!$E$18,"-8",M138)</f>
        <v>-8P</v>
      </c>
      <c r="H138" s="94" t="str">
        <f t="shared" si="18"/>
        <v/>
      </c>
      <c r="I138" s="94" t="str">
        <f t="shared" si="19"/>
        <v/>
      </c>
      <c r="J138" s="93" t="str">
        <f t="shared" si="20"/>
        <v/>
      </c>
      <c r="K138" s="93">
        <v>2</v>
      </c>
      <c r="L138" s="94" t="str">
        <f t="shared" si="14"/>
        <v/>
      </c>
      <c r="M138" s="93" t="s">
        <v>82</v>
      </c>
    </row>
    <row r="139" spans="1:14" x14ac:dyDescent="0.55000000000000004">
      <c r="A139" s="93" t="str">
        <f>IF(Eights!$E$102&gt;0,Eights!$E$102,"")</f>
        <v/>
      </c>
      <c r="B139" s="94" t="e">
        <f t="shared" si="16"/>
        <v>#N/A</v>
      </c>
      <c r="C139" s="94">
        <f>IF(A139&gt;0,Eights!F106,"")</f>
        <v>0</v>
      </c>
      <c r="D139" s="94" t="str">
        <f t="shared" si="17"/>
        <v/>
      </c>
      <c r="E139" s="94">
        <f>IF(A139&gt;0,'Front sheet'!$E$18,"")</f>
        <v>0</v>
      </c>
      <c r="F139" s="94" t="str">
        <f t="shared" si="21"/>
        <v/>
      </c>
      <c r="G139" s="94" t="str">
        <f>CONCATENATE('Front sheet'!$E$18,"-8",M139)</f>
        <v>-8P</v>
      </c>
      <c r="H139" s="94" t="str">
        <f t="shared" si="18"/>
        <v/>
      </c>
      <c r="I139" s="94" t="str">
        <f t="shared" si="19"/>
        <v/>
      </c>
      <c r="J139" s="93" t="str">
        <f t="shared" si="20"/>
        <v/>
      </c>
      <c r="K139" s="93">
        <v>3</v>
      </c>
      <c r="L139" s="94" t="str">
        <f t="shared" si="14"/>
        <v/>
      </c>
      <c r="M139" s="93" t="s">
        <v>82</v>
      </c>
    </row>
    <row r="140" spans="1:14" x14ac:dyDescent="0.55000000000000004">
      <c r="A140" s="93" t="str">
        <f>IF(Eights!$E$102&gt;0,Eights!$E$102,"")</f>
        <v/>
      </c>
      <c r="B140" s="94" t="e">
        <f t="shared" si="16"/>
        <v>#N/A</v>
      </c>
      <c r="C140" s="94">
        <f>IF(A140&gt;0,Eights!F107,"")</f>
        <v>0</v>
      </c>
      <c r="D140" s="94" t="str">
        <f t="shared" si="17"/>
        <v/>
      </c>
      <c r="E140" s="94">
        <f>IF(A140&gt;0,'Front sheet'!$E$18,"")</f>
        <v>0</v>
      </c>
      <c r="F140" s="94" t="str">
        <f t="shared" si="21"/>
        <v/>
      </c>
      <c r="G140" s="94" t="str">
        <f>CONCATENATE('Front sheet'!$E$18,"-8",M140)</f>
        <v>-8P</v>
      </c>
      <c r="H140" s="94" t="str">
        <f t="shared" si="18"/>
        <v/>
      </c>
      <c r="I140" s="94" t="str">
        <f t="shared" si="19"/>
        <v/>
      </c>
      <c r="J140" s="93" t="str">
        <f t="shared" si="20"/>
        <v/>
      </c>
      <c r="K140" s="93">
        <v>4</v>
      </c>
      <c r="L140" s="94" t="str">
        <f t="shared" si="14"/>
        <v/>
      </c>
      <c r="M140" s="93" t="s">
        <v>82</v>
      </c>
    </row>
    <row r="141" spans="1:14" x14ac:dyDescent="0.55000000000000004">
      <c r="A141" s="93" t="str">
        <f>IF(Eights!$E$102&gt;0,Eights!$E$102,"")</f>
        <v/>
      </c>
      <c r="B141" s="94" t="e">
        <f t="shared" si="16"/>
        <v>#N/A</v>
      </c>
      <c r="C141" s="94">
        <f>IF(A141&gt;0,Eights!F108,"")</f>
        <v>0</v>
      </c>
      <c r="D141" s="94" t="str">
        <f t="shared" si="17"/>
        <v/>
      </c>
      <c r="E141" s="94">
        <f>IF(A141&gt;0,'Front sheet'!$E$18,"")</f>
        <v>0</v>
      </c>
      <c r="F141" s="94" t="str">
        <f t="shared" si="21"/>
        <v/>
      </c>
      <c r="G141" s="94" t="str">
        <f>CONCATENATE('Front sheet'!$E$18,"-8",M141)</f>
        <v>-8P</v>
      </c>
      <c r="H141" s="94" t="str">
        <f t="shared" si="18"/>
        <v/>
      </c>
      <c r="I141" s="94" t="str">
        <f t="shared" si="19"/>
        <v/>
      </c>
      <c r="J141" s="93" t="str">
        <f t="shared" si="20"/>
        <v/>
      </c>
      <c r="K141" s="93">
        <v>5</v>
      </c>
      <c r="L141" s="94" t="str">
        <f t="shared" si="14"/>
        <v/>
      </c>
      <c r="M141" s="93" t="s">
        <v>82</v>
      </c>
    </row>
    <row r="142" spans="1:14" x14ac:dyDescent="0.55000000000000004">
      <c r="A142" s="93" t="str">
        <f>IF(Eights!$E$102&gt;0,Eights!$E$102,"")</f>
        <v/>
      </c>
      <c r="B142" s="94" t="e">
        <f t="shared" si="16"/>
        <v>#N/A</v>
      </c>
      <c r="C142" s="94">
        <f>IF(A142&gt;0,Eights!F109,"")</f>
        <v>0</v>
      </c>
      <c r="D142" s="94" t="str">
        <f t="shared" si="17"/>
        <v/>
      </c>
      <c r="E142" s="94">
        <f>IF(A142&gt;0,'Front sheet'!$E$18,"")</f>
        <v>0</v>
      </c>
      <c r="F142" s="94" t="str">
        <f t="shared" si="21"/>
        <v/>
      </c>
      <c r="G142" s="94" t="str">
        <f>CONCATENATE('Front sheet'!$E$18,"-8",M142)</f>
        <v>-8P</v>
      </c>
      <c r="H142" s="94" t="str">
        <f t="shared" si="18"/>
        <v/>
      </c>
      <c r="I142" s="94" t="str">
        <f t="shared" si="19"/>
        <v/>
      </c>
      <c r="J142" s="93" t="str">
        <f t="shared" si="20"/>
        <v/>
      </c>
      <c r="K142" s="93">
        <v>6</v>
      </c>
      <c r="L142" s="94" t="str">
        <f t="shared" si="14"/>
        <v/>
      </c>
      <c r="M142" s="93" t="s">
        <v>82</v>
      </c>
    </row>
    <row r="143" spans="1:14" x14ac:dyDescent="0.55000000000000004">
      <c r="A143" s="93" t="str">
        <f>IF(Eights!$E$102&gt;0,Eights!$E$102,"")</f>
        <v/>
      </c>
      <c r="B143" s="94" t="e">
        <f t="shared" si="16"/>
        <v>#N/A</v>
      </c>
      <c r="C143" s="94">
        <f>IF(A143&gt;0,Eights!F110,"")</f>
        <v>0</v>
      </c>
      <c r="D143" s="94" t="str">
        <f t="shared" si="17"/>
        <v/>
      </c>
      <c r="E143" s="94">
        <f>IF(A143&gt;0,'Front sheet'!$E$18,"")</f>
        <v>0</v>
      </c>
      <c r="F143" s="94" t="str">
        <f t="shared" si="21"/>
        <v/>
      </c>
      <c r="G143" s="94" t="str">
        <f>CONCATENATE('Front sheet'!$E$18,"-8",M143)</f>
        <v>-8P</v>
      </c>
      <c r="H143" s="94" t="str">
        <f t="shared" si="18"/>
        <v/>
      </c>
      <c r="I143" s="94" t="str">
        <f t="shared" si="19"/>
        <v/>
      </c>
      <c r="J143" s="93" t="str">
        <f t="shared" si="20"/>
        <v/>
      </c>
      <c r="K143" s="93">
        <v>7</v>
      </c>
      <c r="L143" s="94" t="str">
        <f t="shared" si="14"/>
        <v/>
      </c>
      <c r="M143" s="93" t="s">
        <v>82</v>
      </c>
    </row>
    <row r="144" spans="1:14" x14ac:dyDescent="0.55000000000000004">
      <c r="A144" s="93" t="str">
        <f>IF(Eights!$E$102&gt;0,Eights!$E$102,"")</f>
        <v/>
      </c>
      <c r="B144" s="94" t="e">
        <f t="shared" si="16"/>
        <v>#N/A</v>
      </c>
      <c r="C144" s="94">
        <f>IF(A144&gt;0,Eights!F111,"")</f>
        <v>0</v>
      </c>
      <c r="D144" s="94" t="str">
        <f t="shared" si="17"/>
        <v/>
      </c>
      <c r="E144" s="94">
        <f>IF(A144&gt;0,'Front sheet'!$E$18,"")</f>
        <v>0</v>
      </c>
      <c r="F144" s="94" t="str">
        <f t="shared" si="21"/>
        <v/>
      </c>
      <c r="G144" s="94" t="str">
        <f>CONCATENATE('Front sheet'!$E$18,"-8",M144)</f>
        <v>-8P</v>
      </c>
      <c r="H144" s="94" t="str">
        <f t="shared" si="18"/>
        <v/>
      </c>
      <c r="I144" s="94" t="str">
        <f t="shared" si="19"/>
        <v/>
      </c>
      <c r="J144" s="93" t="str">
        <f t="shared" si="20"/>
        <v/>
      </c>
      <c r="K144" s="93">
        <v>8</v>
      </c>
      <c r="L144" s="94" t="str">
        <f>IF(A144&gt;0,I144,"")</f>
        <v/>
      </c>
      <c r="M144" s="93" t="s">
        <v>82</v>
      </c>
    </row>
    <row r="145" spans="1:14" x14ac:dyDescent="0.55000000000000004">
      <c r="A145" s="93" t="str">
        <f>IF(Eights!$E$102&gt;0,Eights!$E$102,"")</f>
        <v/>
      </c>
      <c r="B145" s="94" t="e">
        <f t="shared" si="16"/>
        <v>#N/A</v>
      </c>
      <c r="C145" s="94">
        <f>IF(A145&gt;0,Eights!F112,"")</f>
        <v>0</v>
      </c>
      <c r="D145" s="94" t="str">
        <f t="shared" si="17"/>
        <v/>
      </c>
      <c r="E145" s="94">
        <f>IF(A145&gt;0,'Front sheet'!$E$18,"")</f>
        <v>0</v>
      </c>
      <c r="F145" s="94" t="str">
        <f t="shared" si="21"/>
        <v/>
      </c>
      <c r="G145" s="94" t="str">
        <f>CONCATENATE('Front sheet'!$E$18,"-8",M145)</f>
        <v>-8P</v>
      </c>
      <c r="H145" s="94" t="str">
        <f t="shared" si="18"/>
        <v/>
      </c>
      <c r="I145" s="94" t="str">
        <f t="shared" si="19"/>
        <v/>
      </c>
      <c r="J145" s="93" t="str">
        <f t="shared" si="20"/>
        <v/>
      </c>
      <c r="K145" s="93" t="s">
        <v>68</v>
      </c>
      <c r="L145" s="94" t="str">
        <f t="shared" si="14"/>
        <v/>
      </c>
      <c r="M145" s="93" t="s">
        <v>82</v>
      </c>
      <c r="N145" s="94" t="str">
        <f>IF(Eights!E102&gt;0,Eights!F113,"")</f>
        <v/>
      </c>
    </row>
    <row r="146" spans="1:14" x14ac:dyDescent="0.55000000000000004">
      <c r="A146" s="93" t="str">
        <f>IF(Fours!$A$4&gt;0,Fours!$A$4,"")</f>
        <v/>
      </c>
      <c r="B146" s="94" t="e">
        <f t="shared" ref="B146:B177" si="22">IF(A146&gt;0,VLOOKUP(A146,Fours,2,FALSE),"")</f>
        <v>#N/A</v>
      </c>
      <c r="C146" s="94">
        <f>IF(A146&gt;0,Fours!B6)</f>
        <v>0</v>
      </c>
      <c r="D146" s="94" t="str">
        <f t="shared" si="17"/>
        <v/>
      </c>
      <c r="E146" s="94">
        <f>IF(A146&gt;0,'Front sheet'!$E$18,"")</f>
        <v>0</v>
      </c>
      <c r="F146" s="94" t="str">
        <f>IF(Fours!A4&gt;0,Fours!B5,"")</f>
        <v/>
      </c>
      <c r="G146" s="94" t="str">
        <f>CONCATENATE('Front sheet'!$E$18,"-4",M146)</f>
        <v>-4A</v>
      </c>
      <c r="H146" s="94" t="str">
        <f t="shared" si="18"/>
        <v/>
      </c>
      <c r="I146" s="94" t="str">
        <f t="shared" si="19"/>
        <v/>
      </c>
      <c r="J146" s="93" t="str">
        <f t="shared" si="20"/>
        <v/>
      </c>
      <c r="K146" s="93">
        <v>1</v>
      </c>
      <c r="L146" s="94" t="str">
        <f>L149</f>
        <v/>
      </c>
      <c r="M146" s="93" t="s">
        <v>67</v>
      </c>
    </row>
    <row r="147" spans="1:14" x14ac:dyDescent="0.55000000000000004">
      <c r="A147" s="93" t="str">
        <f>IF(Fours!$A$4&gt;0,Fours!$A$4,"")</f>
        <v/>
      </c>
      <c r="B147" s="94" t="e">
        <f t="shared" si="22"/>
        <v>#N/A</v>
      </c>
      <c r="C147" s="94">
        <f>IF(A147&gt;0,Fours!B7)</f>
        <v>0</v>
      </c>
      <c r="D147" s="94" t="str">
        <f t="shared" si="17"/>
        <v/>
      </c>
      <c r="E147" s="94">
        <f>IF(A147&gt;0,'Front sheet'!$E$18,"")</f>
        <v>0</v>
      </c>
      <c r="F147" s="94" t="str">
        <f>F146</f>
        <v/>
      </c>
      <c r="G147" s="94" t="str">
        <f>CONCATENATE('Front sheet'!$E$18,"-4",M147)</f>
        <v>-4A</v>
      </c>
      <c r="H147" s="94" t="str">
        <f t="shared" si="18"/>
        <v/>
      </c>
      <c r="I147" s="94" t="str">
        <f t="shared" si="19"/>
        <v/>
      </c>
      <c r="J147" s="93" t="str">
        <f t="shared" si="20"/>
        <v/>
      </c>
      <c r="K147" s="93">
        <v>2</v>
      </c>
      <c r="L147" s="94" t="str">
        <f>L149</f>
        <v/>
      </c>
      <c r="M147" s="93" t="s">
        <v>67</v>
      </c>
    </row>
    <row r="148" spans="1:14" x14ac:dyDescent="0.55000000000000004">
      <c r="A148" s="93" t="str">
        <f>IF(Fours!$A$4&gt;0,Fours!$A$4,"")</f>
        <v/>
      </c>
      <c r="B148" s="94" t="e">
        <f t="shared" si="22"/>
        <v>#N/A</v>
      </c>
      <c r="C148" s="94">
        <f>IF(A148&gt;0,Fours!B8)</f>
        <v>0</v>
      </c>
      <c r="D148" s="94" t="str">
        <f t="shared" si="17"/>
        <v/>
      </c>
      <c r="E148" s="94">
        <f>IF(A148&gt;0,'Front sheet'!$E$18,"")</f>
        <v>0</v>
      </c>
      <c r="F148" s="94" t="str">
        <f t="shared" ref="F148:F210" si="23">F147</f>
        <v/>
      </c>
      <c r="G148" s="94" t="str">
        <f>CONCATENATE('Front sheet'!$E$18,"-4",M148)</f>
        <v>-4A</v>
      </c>
      <c r="H148" s="94" t="str">
        <f t="shared" si="18"/>
        <v/>
      </c>
      <c r="I148" s="94" t="str">
        <f t="shared" si="19"/>
        <v/>
      </c>
      <c r="J148" s="93" t="str">
        <f t="shared" si="20"/>
        <v/>
      </c>
      <c r="K148" s="93">
        <v>3</v>
      </c>
      <c r="L148" s="94" t="str">
        <f>L149</f>
        <v/>
      </c>
      <c r="M148" s="93" t="s">
        <v>67</v>
      </c>
    </row>
    <row r="149" spans="1:14" x14ac:dyDescent="0.55000000000000004">
      <c r="A149" s="93" t="str">
        <f>IF(Fours!$A$4&gt;0,Fours!$A$4,"")</f>
        <v/>
      </c>
      <c r="B149" s="94" t="e">
        <f t="shared" si="22"/>
        <v>#N/A</v>
      </c>
      <c r="C149" s="94">
        <f>IF(A149&gt;0,Fours!B9)</f>
        <v>0</v>
      </c>
      <c r="D149" s="94" t="str">
        <f t="shared" si="17"/>
        <v/>
      </c>
      <c r="E149" s="94">
        <f>IF(A149&gt;0,'Front sheet'!$E$18,"")</f>
        <v>0</v>
      </c>
      <c r="F149" s="94" t="str">
        <f t="shared" si="23"/>
        <v/>
      </c>
      <c r="G149" s="94" t="str">
        <f>CONCATENATE('Front sheet'!$E$18,"-4",M149)</f>
        <v>-4A</v>
      </c>
      <c r="H149" s="94" t="str">
        <f t="shared" si="18"/>
        <v/>
      </c>
      <c r="I149" s="94" t="str">
        <f t="shared" si="19"/>
        <v/>
      </c>
      <c r="J149" s="93" t="str">
        <f t="shared" si="20"/>
        <v/>
      </c>
      <c r="K149" s="93">
        <v>4</v>
      </c>
      <c r="L149" s="94" t="str">
        <f>IF(A149&gt;0,I149,"")</f>
        <v/>
      </c>
      <c r="M149" s="93" t="s">
        <v>67</v>
      </c>
      <c r="N149" s="94" t="str">
        <f>IF(Fours!A4&gt;0,Fours!B11,"")</f>
        <v/>
      </c>
    </row>
    <row r="150" spans="1:14" x14ac:dyDescent="0.55000000000000004">
      <c r="A150" s="93" t="str">
        <f>IF(Fours!$A$4&gt;0,Fours!$A$4,"")</f>
        <v/>
      </c>
      <c r="B150" s="94" t="e">
        <f t="shared" si="22"/>
        <v>#N/A</v>
      </c>
      <c r="C150" s="94">
        <f>IF(A150&gt;0,Fours!B10)</f>
        <v>0</v>
      </c>
      <c r="D150" s="94" t="str">
        <f t="shared" si="17"/>
        <v/>
      </c>
      <c r="E150" s="94">
        <f>IF(A150&gt;0,'Front sheet'!$E$18,"")</f>
        <v>0</v>
      </c>
      <c r="F150" s="94" t="str">
        <f t="shared" si="23"/>
        <v/>
      </c>
      <c r="G150" s="94" t="str">
        <f>CONCATENATE('Front sheet'!$E$18,"-4",M150)</f>
        <v>-4A</v>
      </c>
      <c r="H150" s="94" t="str">
        <f t="shared" si="18"/>
        <v/>
      </c>
      <c r="I150" s="94" t="str">
        <f t="shared" si="19"/>
        <v/>
      </c>
      <c r="J150" s="93" t="str">
        <f t="shared" si="20"/>
        <v/>
      </c>
      <c r="K150" s="93" t="s">
        <v>68</v>
      </c>
      <c r="L150" s="94" t="str">
        <f>L149</f>
        <v/>
      </c>
      <c r="M150" s="93" t="s">
        <v>67</v>
      </c>
    </row>
    <row r="151" spans="1:14" x14ac:dyDescent="0.55000000000000004">
      <c r="A151" s="93" t="str">
        <f>IF(Fours!$E$4&gt;0,Fours!$E$4,"")</f>
        <v/>
      </c>
      <c r="B151" s="94" t="e">
        <f t="shared" si="22"/>
        <v>#N/A</v>
      </c>
      <c r="C151" s="94">
        <f>IF(A151&gt;0,Fours!F6)</f>
        <v>0</v>
      </c>
      <c r="D151" s="94" t="str">
        <f t="shared" si="17"/>
        <v/>
      </c>
      <c r="E151" s="94">
        <f>IF(A151&gt;0,'Front sheet'!$E$18,"")</f>
        <v>0</v>
      </c>
      <c r="F151" s="94" t="str">
        <f>IF(Fours!E4&gt;0,Fours!F5,"")</f>
        <v/>
      </c>
      <c r="G151" s="94" t="str">
        <f>CONCATENATE('Front sheet'!$E$18,"-4",M151)</f>
        <v>-4B</v>
      </c>
      <c r="H151" s="94" t="str">
        <f t="shared" si="18"/>
        <v/>
      </c>
      <c r="I151" s="94" t="str">
        <f t="shared" si="19"/>
        <v/>
      </c>
      <c r="J151" s="93" t="str">
        <f t="shared" si="20"/>
        <v/>
      </c>
      <c r="K151" s="93">
        <v>1</v>
      </c>
      <c r="L151" s="94" t="str">
        <f>L154</f>
        <v/>
      </c>
      <c r="M151" s="93" t="s">
        <v>69</v>
      </c>
    </row>
    <row r="152" spans="1:14" x14ac:dyDescent="0.55000000000000004">
      <c r="A152" s="93" t="str">
        <f>IF(Fours!$E$4&gt;0,Fours!$E$4,"")</f>
        <v/>
      </c>
      <c r="B152" s="94" t="e">
        <f t="shared" si="22"/>
        <v>#N/A</v>
      </c>
      <c r="C152" s="94">
        <f>IF(A152&gt;0,Fours!F7)</f>
        <v>0</v>
      </c>
      <c r="D152" s="94" t="str">
        <f t="shared" si="17"/>
        <v/>
      </c>
      <c r="E152" s="94">
        <f>IF(A152&gt;0,'Front sheet'!$E$18,"")</f>
        <v>0</v>
      </c>
      <c r="F152" s="94" t="str">
        <f t="shared" si="23"/>
        <v/>
      </c>
      <c r="G152" s="94" t="str">
        <f>CONCATENATE('Front sheet'!$E$18,"-4",M152)</f>
        <v>-4B</v>
      </c>
      <c r="H152" s="94" t="str">
        <f t="shared" si="18"/>
        <v/>
      </c>
      <c r="I152" s="94" t="str">
        <f t="shared" si="19"/>
        <v/>
      </c>
      <c r="J152" s="93" t="str">
        <f t="shared" si="20"/>
        <v/>
      </c>
      <c r="K152" s="93">
        <v>2</v>
      </c>
      <c r="L152" s="94" t="str">
        <f>L154</f>
        <v/>
      </c>
      <c r="M152" s="93" t="s">
        <v>69</v>
      </c>
    </row>
    <row r="153" spans="1:14" x14ac:dyDescent="0.55000000000000004">
      <c r="A153" s="93" t="str">
        <f>IF(Fours!$E$4&gt;0,Fours!$E$4,"")</f>
        <v/>
      </c>
      <c r="B153" s="94" t="e">
        <f t="shared" si="22"/>
        <v>#N/A</v>
      </c>
      <c r="C153" s="94">
        <f>IF(A153&gt;0,Fours!F8)</f>
        <v>0</v>
      </c>
      <c r="D153" s="94" t="str">
        <f t="shared" si="17"/>
        <v/>
      </c>
      <c r="E153" s="94">
        <f>IF(A153&gt;0,'Front sheet'!$E$18,"")</f>
        <v>0</v>
      </c>
      <c r="F153" s="94" t="str">
        <f t="shared" si="23"/>
        <v/>
      </c>
      <c r="G153" s="94" t="str">
        <f>CONCATENATE('Front sheet'!$E$18,"-4",M153)</f>
        <v>-4B</v>
      </c>
      <c r="H153" s="94" t="str">
        <f t="shared" si="18"/>
        <v/>
      </c>
      <c r="I153" s="94" t="str">
        <f t="shared" si="19"/>
        <v/>
      </c>
      <c r="J153" s="93" t="str">
        <f t="shared" si="20"/>
        <v/>
      </c>
      <c r="K153" s="93">
        <v>3</v>
      </c>
      <c r="L153" s="94" t="str">
        <f>L154</f>
        <v/>
      </c>
      <c r="M153" s="93" t="s">
        <v>69</v>
      </c>
    </row>
    <row r="154" spans="1:14" x14ac:dyDescent="0.55000000000000004">
      <c r="A154" s="93" t="str">
        <f>IF(Fours!$E$4&gt;0,Fours!$E$4,"")</f>
        <v/>
      </c>
      <c r="B154" s="94" t="e">
        <f t="shared" si="22"/>
        <v>#N/A</v>
      </c>
      <c r="C154" s="94">
        <f>IF(A154&gt;0,Fours!F9)</f>
        <v>0</v>
      </c>
      <c r="D154" s="94" t="str">
        <f t="shared" si="17"/>
        <v/>
      </c>
      <c r="E154" s="94">
        <f>IF(A154&gt;0,'Front sheet'!$E$18,"")</f>
        <v>0</v>
      </c>
      <c r="F154" s="94" t="str">
        <f t="shared" si="23"/>
        <v/>
      </c>
      <c r="G154" s="94" t="str">
        <f>CONCATENATE('Front sheet'!$E$18,"-4",M154)</f>
        <v>-4B</v>
      </c>
      <c r="H154" s="94" t="str">
        <f t="shared" si="18"/>
        <v/>
      </c>
      <c r="I154" s="94" t="str">
        <f t="shared" si="19"/>
        <v/>
      </c>
      <c r="J154" s="93" t="str">
        <f t="shared" si="20"/>
        <v/>
      </c>
      <c r="K154" s="93">
        <v>4</v>
      </c>
      <c r="L154" s="94" t="str">
        <f>IF(A154&gt;0,I154,"")</f>
        <v/>
      </c>
      <c r="M154" s="93" t="s">
        <v>69</v>
      </c>
      <c r="N154" s="94" t="str">
        <f>IF(Fours!E4&gt;0,Fours!F11,"")</f>
        <v/>
      </c>
    </row>
    <row r="155" spans="1:14" x14ac:dyDescent="0.55000000000000004">
      <c r="A155" s="93" t="str">
        <f>IF(Fours!$E$4&gt;0,Fours!$E$4,"")</f>
        <v/>
      </c>
      <c r="B155" s="94" t="e">
        <f t="shared" si="22"/>
        <v>#N/A</v>
      </c>
      <c r="C155" s="94">
        <f>IF(A155&gt;0,Fours!F10)</f>
        <v>0</v>
      </c>
      <c r="D155" s="94" t="str">
        <f t="shared" si="17"/>
        <v/>
      </c>
      <c r="E155" s="94">
        <f>IF(A155&gt;0,'Front sheet'!$E$18,"")</f>
        <v>0</v>
      </c>
      <c r="F155" s="94" t="str">
        <f t="shared" si="23"/>
        <v/>
      </c>
      <c r="G155" s="94" t="str">
        <f>CONCATENATE('Front sheet'!$E$18,"-4",M155)</f>
        <v>-4B</v>
      </c>
      <c r="H155" s="94" t="str">
        <f t="shared" si="18"/>
        <v/>
      </c>
      <c r="I155" s="94" t="str">
        <f t="shared" si="19"/>
        <v/>
      </c>
      <c r="J155" s="93" t="str">
        <f t="shared" si="20"/>
        <v/>
      </c>
      <c r="K155" s="93" t="s">
        <v>68</v>
      </c>
      <c r="L155" s="94" t="str">
        <f>L154</f>
        <v/>
      </c>
      <c r="M155" s="93" t="s">
        <v>69</v>
      </c>
    </row>
    <row r="156" spans="1:14" x14ac:dyDescent="0.55000000000000004">
      <c r="A156" s="93" t="str">
        <f>IF(Fours!$A$14&gt;0,Fours!$A$14,"")</f>
        <v/>
      </c>
      <c r="B156" s="94" t="e">
        <f t="shared" si="22"/>
        <v>#N/A</v>
      </c>
      <c r="C156" s="94">
        <f>IF(A156&gt;0,Fours!B16)</f>
        <v>0</v>
      </c>
      <c r="D156" s="94" t="str">
        <f t="shared" si="17"/>
        <v/>
      </c>
      <c r="E156" s="94">
        <f>IF(A156&gt;0,'Front sheet'!$E$18,"")</f>
        <v>0</v>
      </c>
      <c r="F156" s="94" t="str">
        <f>IF(Fours!A14&gt;0,Fours!B15,"")</f>
        <v/>
      </c>
      <c r="G156" s="94" t="str">
        <f>CONCATENATE('Front sheet'!$E$18,"-4",M156)</f>
        <v>-4C</v>
      </c>
      <c r="H156" s="94" t="str">
        <f t="shared" si="18"/>
        <v/>
      </c>
      <c r="I156" s="94" t="str">
        <f t="shared" si="19"/>
        <v/>
      </c>
      <c r="J156" s="93" t="str">
        <f t="shared" si="20"/>
        <v/>
      </c>
      <c r="K156" s="93">
        <v>1</v>
      </c>
      <c r="L156" s="94" t="str">
        <f>L159</f>
        <v/>
      </c>
      <c r="M156" s="93" t="s">
        <v>68</v>
      </c>
    </row>
    <row r="157" spans="1:14" x14ac:dyDescent="0.55000000000000004">
      <c r="A157" s="93" t="str">
        <f>IF(Fours!$A$14&gt;0,Fours!$A$14,"")</f>
        <v/>
      </c>
      <c r="B157" s="94" t="e">
        <f t="shared" si="22"/>
        <v>#N/A</v>
      </c>
      <c r="C157" s="94">
        <f>IF(A157&gt;0,Fours!B17)</f>
        <v>0</v>
      </c>
      <c r="D157" s="94" t="str">
        <f t="shared" si="17"/>
        <v/>
      </c>
      <c r="E157" s="94">
        <f>IF(A157&gt;0,'Front sheet'!$E$18,"")</f>
        <v>0</v>
      </c>
      <c r="F157" s="94" t="str">
        <f t="shared" si="23"/>
        <v/>
      </c>
      <c r="G157" s="94" t="str">
        <f>CONCATENATE('Front sheet'!$E$18,"-4",M157)</f>
        <v>-4C</v>
      </c>
      <c r="H157" s="94" t="str">
        <f t="shared" si="18"/>
        <v/>
      </c>
      <c r="I157" s="94" t="str">
        <f t="shared" si="19"/>
        <v/>
      </c>
      <c r="J157" s="93" t="str">
        <f t="shared" si="20"/>
        <v/>
      </c>
      <c r="K157" s="93">
        <v>2</v>
      </c>
      <c r="L157" s="94" t="str">
        <f>L159</f>
        <v/>
      </c>
      <c r="M157" s="93" t="s">
        <v>68</v>
      </c>
    </row>
    <row r="158" spans="1:14" x14ac:dyDescent="0.55000000000000004">
      <c r="A158" s="93" t="str">
        <f>IF(Fours!$A$14&gt;0,Fours!$A$14,"")</f>
        <v/>
      </c>
      <c r="B158" s="94" t="e">
        <f t="shared" si="22"/>
        <v>#N/A</v>
      </c>
      <c r="C158" s="94">
        <f>IF(A158&gt;0,Fours!B18)</f>
        <v>0</v>
      </c>
      <c r="D158" s="94" t="str">
        <f t="shared" si="17"/>
        <v/>
      </c>
      <c r="E158" s="94">
        <f>IF(A158&gt;0,'Front sheet'!$E$18,"")</f>
        <v>0</v>
      </c>
      <c r="F158" s="94" t="str">
        <f t="shared" si="23"/>
        <v/>
      </c>
      <c r="G158" s="94" t="str">
        <f>CONCATENATE('Front sheet'!$E$18,"-4",M158)</f>
        <v>-4C</v>
      </c>
      <c r="H158" s="94" t="str">
        <f t="shared" si="18"/>
        <v/>
      </c>
      <c r="I158" s="94" t="str">
        <f t="shared" si="19"/>
        <v/>
      </c>
      <c r="J158" s="93" t="str">
        <f t="shared" si="20"/>
        <v/>
      </c>
      <c r="K158" s="93">
        <v>3</v>
      </c>
      <c r="L158" s="94" t="str">
        <f>L159</f>
        <v/>
      </c>
      <c r="M158" s="93" t="s">
        <v>68</v>
      </c>
    </row>
    <row r="159" spans="1:14" x14ac:dyDescent="0.55000000000000004">
      <c r="A159" s="93" t="str">
        <f>IF(Fours!$A$14&gt;0,Fours!$A$14,"")</f>
        <v/>
      </c>
      <c r="B159" s="94" t="e">
        <f t="shared" si="22"/>
        <v>#N/A</v>
      </c>
      <c r="C159" s="94">
        <f>IF(A159&gt;0,Fours!B19)</f>
        <v>0</v>
      </c>
      <c r="D159" s="94" t="str">
        <f t="shared" si="17"/>
        <v/>
      </c>
      <c r="E159" s="94">
        <f>IF(A159&gt;0,'Front sheet'!$E$18,"")</f>
        <v>0</v>
      </c>
      <c r="F159" s="94" t="str">
        <f t="shared" si="23"/>
        <v/>
      </c>
      <c r="G159" s="94" t="str">
        <f>CONCATENATE('Front sheet'!$E$18,"-4",M159)</f>
        <v>-4C</v>
      </c>
      <c r="H159" s="94" t="str">
        <f t="shared" si="18"/>
        <v/>
      </c>
      <c r="I159" s="94" t="str">
        <f t="shared" si="19"/>
        <v/>
      </c>
      <c r="J159" s="93" t="str">
        <f t="shared" si="20"/>
        <v/>
      </c>
      <c r="K159" s="93">
        <v>4</v>
      </c>
      <c r="L159" s="94" t="str">
        <f>IF(A159&gt;0,I159,"")</f>
        <v/>
      </c>
      <c r="M159" s="93" t="s">
        <v>68</v>
      </c>
      <c r="N159" s="94">
        <f>IF(Fours!A17&gt;0,Fours!B21,"")</f>
        <v>0</v>
      </c>
    </row>
    <row r="160" spans="1:14" x14ac:dyDescent="0.55000000000000004">
      <c r="A160" s="93" t="str">
        <f>IF(Fours!$A$14&gt;0,Fours!$A$14,"")</f>
        <v/>
      </c>
      <c r="B160" s="94" t="e">
        <f t="shared" si="22"/>
        <v>#N/A</v>
      </c>
      <c r="C160" s="94">
        <f>IF(A160&gt;0,Fours!B20)</f>
        <v>0</v>
      </c>
      <c r="D160" s="94" t="str">
        <f t="shared" si="17"/>
        <v/>
      </c>
      <c r="E160" s="94">
        <f>IF(A160&gt;0,'Front sheet'!$E$18,"")</f>
        <v>0</v>
      </c>
      <c r="F160" s="94" t="str">
        <f t="shared" si="23"/>
        <v/>
      </c>
      <c r="G160" s="94" t="str">
        <f>CONCATENATE('Front sheet'!$E$18,"-4",M160)</f>
        <v>-4C</v>
      </c>
      <c r="H160" s="94" t="str">
        <f t="shared" si="18"/>
        <v/>
      </c>
      <c r="I160" s="94" t="str">
        <f t="shared" si="19"/>
        <v/>
      </c>
      <c r="J160" s="93" t="str">
        <f t="shared" si="20"/>
        <v/>
      </c>
      <c r="K160" s="93" t="s">
        <v>68</v>
      </c>
      <c r="L160" s="94" t="str">
        <f>L159</f>
        <v/>
      </c>
      <c r="M160" s="93" t="s">
        <v>68</v>
      </c>
    </row>
    <row r="161" spans="1:14" x14ac:dyDescent="0.55000000000000004">
      <c r="A161" s="93" t="str">
        <f>IF(Fours!$E$14&gt;0,Fours!$E$14,"")</f>
        <v/>
      </c>
      <c r="B161" s="94" t="e">
        <f t="shared" si="22"/>
        <v>#N/A</v>
      </c>
      <c r="C161" s="94">
        <f>IF(A161&gt;0,Fours!F16)</f>
        <v>0</v>
      </c>
      <c r="D161" s="94" t="str">
        <f t="shared" si="17"/>
        <v/>
      </c>
      <c r="E161" s="94">
        <f>IF(A161&gt;0,'Front sheet'!$E$18,"")</f>
        <v>0</v>
      </c>
      <c r="F161" s="94" t="str">
        <f>IF(Fours!E14&gt;0,Fours!F15,"")</f>
        <v/>
      </c>
      <c r="G161" s="94" t="str">
        <f>CONCATENATE('Front sheet'!$E$18,"-4",M161)</f>
        <v>-4D</v>
      </c>
      <c r="H161" s="94" t="str">
        <f t="shared" si="18"/>
        <v/>
      </c>
      <c r="I161" s="94" t="str">
        <f t="shared" si="19"/>
        <v/>
      </c>
      <c r="J161" s="93" t="str">
        <f t="shared" si="20"/>
        <v/>
      </c>
      <c r="K161" s="93">
        <v>1</v>
      </c>
      <c r="L161" s="94" t="str">
        <f>L164</f>
        <v/>
      </c>
      <c r="M161" s="93" t="s">
        <v>70</v>
      </c>
    </row>
    <row r="162" spans="1:14" x14ac:dyDescent="0.55000000000000004">
      <c r="A162" s="93" t="str">
        <f>IF(Fours!$E$14&gt;0,Fours!$E$14,"")</f>
        <v/>
      </c>
      <c r="B162" s="94" t="e">
        <f t="shared" si="22"/>
        <v>#N/A</v>
      </c>
      <c r="C162" s="94">
        <f>IF(A162&gt;0,Fours!F17)</f>
        <v>0</v>
      </c>
      <c r="D162" s="94" t="str">
        <f t="shared" si="17"/>
        <v/>
      </c>
      <c r="E162" s="94">
        <f>IF(A162&gt;0,'Front sheet'!$E$18,"")</f>
        <v>0</v>
      </c>
      <c r="F162" s="94" t="str">
        <f t="shared" si="23"/>
        <v/>
      </c>
      <c r="G162" s="94" t="str">
        <f>CONCATENATE('Front sheet'!$E$18,"-4",M162)</f>
        <v>-4D</v>
      </c>
      <c r="H162" s="94" t="str">
        <f t="shared" si="18"/>
        <v/>
      </c>
      <c r="I162" s="94" t="str">
        <f t="shared" si="19"/>
        <v/>
      </c>
      <c r="J162" s="93" t="str">
        <f t="shared" si="20"/>
        <v/>
      </c>
      <c r="K162" s="93">
        <v>2</v>
      </c>
      <c r="L162" s="94" t="str">
        <f>L164</f>
        <v/>
      </c>
      <c r="M162" s="93" t="s">
        <v>70</v>
      </c>
    </row>
    <row r="163" spans="1:14" x14ac:dyDescent="0.55000000000000004">
      <c r="A163" s="93" t="str">
        <f>IF(Fours!$E$14&gt;0,Fours!$E$14,"")</f>
        <v/>
      </c>
      <c r="B163" s="94" t="e">
        <f t="shared" si="22"/>
        <v>#N/A</v>
      </c>
      <c r="C163" s="94">
        <f>IF(A163&gt;0,Fours!F18)</f>
        <v>0</v>
      </c>
      <c r="D163" s="94" t="str">
        <f t="shared" si="17"/>
        <v/>
      </c>
      <c r="E163" s="94">
        <f>IF(A163&gt;0,'Front sheet'!$E$18,"")</f>
        <v>0</v>
      </c>
      <c r="F163" s="94" t="str">
        <f t="shared" si="23"/>
        <v/>
      </c>
      <c r="G163" s="94" t="str">
        <f>CONCATENATE('Front sheet'!$E$18,"-4",M163)</f>
        <v>-4D</v>
      </c>
      <c r="H163" s="94" t="str">
        <f t="shared" si="18"/>
        <v/>
      </c>
      <c r="I163" s="94" t="str">
        <f t="shared" si="19"/>
        <v/>
      </c>
      <c r="J163" s="93" t="str">
        <f t="shared" si="20"/>
        <v/>
      </c>
      <c r="K163" s="93">
        <v>3</v>
      </c>
      <c r="L163" s="94" t="str">
        <f>L164</f>
        <v/>
      </c>
      <c r="M163" s="93" t="s">
        <v>70</v>
      </c>
    </row>
    <row r="164" spans="1:14" x14ac:dyDescent="0.55000000000000004">
      <c r="A164" s="93" t="str">
        <f>IF(Fours!$E$14&gt;0,Fours!$E$14,"")</f>
        <v/>
      </c>
      <c r="B164" s="94" t="e">
        <f t="shared" si="22"/>
        <v>#N/A</v>
      </c>
      <c r="C164" s="94">
        <f>IF(A164&gt;0,Fours!F19)</f>
        <v>0</v>
      </c>
      <c r="D164" s="94" t="str">
        <f t="shared" si="17"/>
        <v/>
      </c>
      <c r="E164" s="94">
        <f>IF(A164&gt;0,'Front sheet'!$E$18,"")</f>
        <v>0</v>
      </c>
      <c r="F164" s="94" t="str">
        <f t="shared" si="23"/>
        <v/>
      </c>
      <c r="G164" s="94" t="str">
        <f>CONCATENATE('Front sheet'!$E$18,"-4",M164)</f>
        <v>-4D</v>
      </c>
      <c r="H164" s="94" t="str">
        <f t="shared" si="18"/>
        <v/>
      </c>
      <c r="I164" s="94" t="str">
        <f t="shared" si="19"/>
        <v/>
      </c>
      <c r="J164" s="93" t="str">
        <f t="shared" si="20"/>
        <v/>
      </c>
      <c r="K164" s="93">
        <v>4</v>
      </c>
      <c r="L164" s="94" t="str">
        <f>IF(A164&gt;0,I164,"")</f>
        <v/>
      </c>
      <c r="M164" s="93" t="s">
        <v>70</v>
      </c>
      <c r="N164" s="94" t="str">
        <f>IF(Fours!E14&gt;0,Fours!F21,"")</f>
        <v/>
      </c>
    </row>
    <row r="165" spans="1:14" x14ac:dyDescent="0.55000000000000004">
      <c r="A165" s="93" t="str">
        <f>IF(Fours!$E$14&gt;0,Fours!$E$14,"")</f>
        <v/>
      </c>
      <c r="B165" s="94" t="e">
        <f t="shared" si="22"/>
        <v>#N/A</v>
      </c>
      <c r="C165" s="94">
        <f>IF(A165&gt;0,Fours!F20)</f>
        <v>0</v>
      </c>
      <c r="D165" s="94" t="str">
        <f t="shared" si="17"/>
        <v/>
      </c>
      <c r="E165" s="94">
        <f>IF(A165&gt;0,'Front sheet'!$E$18,"")</f>
        <v>0</v>
      </c>
      <c r="F165" s="94" t="str">
        <f t="shared" si="23"/>
        <v/>
      </c>
      <c r="G165" s="94" t="str">
        <f>CONCATENATE('Front sheet'!$E$18,"-4",M165)</f>
        <v>-4D</v>
      </c>
      <c r="H165" s="94" t="str">
        <f t="shared" si="18"/>
        <v/>
      </c>
      <c r="I165" s="94" t="str">
        <f t="shared" si="19"/>
        <v/>
      </c>
      <c r="J165" s="93" t="str">
        <f t="shared" si="20"/>
        <v/>
      </c>
      <c r="K165" s="93" t="s">
        <v>68</v>
      </c>
      <c r="L165" s="94" t="str">
        <f>L164</f>
        <v/>
      </c>
      <c r="M165" s="93" t="s">
        <v>70</v>
      </c>
    </row>
    <row r="166" spans="1:14" x14ac:dyDescent="0.55000000000000004">
      <c r="A166" s="93" t="str">
        <f>IF(Fours!$A$24&gt;0,Fours!$A$24,"")</f>
        <v/>
      </c>
      <c r="B166" s="94" t="e">
        <f t="shared" si="22"/>
        <v>#N/A</v>
      </c>
      <c r="C166" s="94">
        <f>IF(A166&gt;0,Fours!B26)</f>
        <v>0</v>
      </c>
      <c r="D166" s="94" t="str">
        <f t="shared" si="17"/>
        <v/>
      </c>
      <c r="E166" s="94">
        <f>IF(A166&gt;0,'Front sheet'!$E$18,"")</f>
        <v>0</v>
      </c>
      <c r="F166" s="94" t="str">
        <f>IF(Fours!A24&gt;0,Fours!B25,"")</f>
        <v/>
      </c>
      <c r="G166" s="94" t="str">
        <f>CONCATENATE('Front sheet'!$E$18,"-4",M166)</f>
        <v>-4E</v>
      </c>
      <c r="H166" s="94" t="str">
        <f t="shared" si="18"/>
        <v/>
      </c>
      <c r="I166" s="94" t="str">
        <f t="shared" si="19"/>
        <v/>
      </c>
      <c r="J166" s="93" t="str">
        <f t="shared" si="20"/>
        <v/>
      </c>
      <c r="K166" s="93">
        <v>1</v>
      </c>
      <c r="L166" s="94" t="str">
        <f>L169</f>
        <v/>
      </c>
      <c r="M166" s="93" t="s">
        <v>71</v>
      </c>
    </row>
    <row r="167" spans="1:14" x14ac:dyDescent="0.55000000000000004">
      <c r="A167" s="93" t="str">
        <f>IF(Fours!$A$24&gt;0,Fours!$A$24,"")</f>
        <v/>
      </c>
      <c r="B167" s="94" t="e">
        <f t="shared" si="22"/>
        <v>#N/A</v>
      </c>
      <c r="C167" s="94">
        <f>IF(A167&gt;0,Fours!B27)</f>
        <v>0</v>
      </c>
      <c r="D167" s="94" t="str">
        <f t="shared" si="17"/>
        <v/>
      </c>
      <c r="E167" s="94">
        <f>IF(A167&gt;0,'Front sheet'!$E$18,"")</f>
        <v>0</v>
      </c>
      <c r="F167" s="94" t="str">
        <f t="shared" si="23"/>
        <v/>
      </c>
      <c r="G167" s="94" t="str">
        <f>CONCATENATE('Front sheet'!$E$18,"-4",M167)</f>
        <v>-4E</v>
      </c>
      <c r="H167" s="94" t="str">
        <f t="shared" si="18"/>
        <v/>
      </c>
      <c r="I167" s="94" t="str">
        <f t="shared" si="19"/>
        <v/>
      </c>
      <c r="J167" s="93" t="str">
        <f t="shared" si="20"/>
        <v/>
      </c>
      <c r="K167" s="93">
        <v>2</v>
      </c>
      <c r="L167" s="94" t="str">
        <f>L169</f>
        <v/>
      </c>
      <c r="M167" s="93" t="s">
        <v>71</v>
      </c>
    </row>
    <row r="168" spans="1:14" x14ac:dyDescent="0.55000000000000004">
      <c r="A168" s="93" t="str">
        <f>IF(Fours!$A$24&gt;0,Fours!$A$24,"")</f>
        <v/>
      </c>
      <c r="B168" s="94" t="e">
        <f t="shared" si="22"/>
        <v>#N/A</v>
      </c>
      <c r="C168" s="94">
        <f>IF(A168&gt;0,Fours!B28)</f>
        <v>0</v>
      </c>
      <c r="D168" s="94" t="str">
        <f t="shared" si="17"/>
        <v/>
      </c>
      <c r="E168" s="94">
        <f>IF(A168&gt;0,'Front sheet'!$E$18,"")</f>
        <v>0</v>
      </c>
      <c r="F168" s="94" t="str">
        <f t="shared" si="23"/>
        <v/>
      </c>
      <c r="G168" s="94" t="str">
        <f>CONCATENATE('Front sheet'!$E$18,"-4",M168)</f>
        <v>-4E</v>
      </c>
      <c r="H168" s="94" t="str">
        <f t="shared" si="18"/>
        <v/>
      </c>
      <c r="I168" s="94" t="str">
        <f t="shared" si="19"/>
        <v/>
      </c>
      <c r="J168" s="93" t="str">
        <f t="shared" si="20"/>
        <v/>
      </c>
      <c r="K168" s="93">
        <v>3</v>
      </c>
      <c r="L168" s="94" t="str">
        <f>L169</f>
        <v/>
      </c>
      <c r="M168" s="93" t="s">
        <v>71</v>
      </c>
    </row>
    <row r="169" spans="1:14" x14ac:dyDescent="0.55000000000000004">
      <c r="A169" s="93" t="str">
        <f>IF(Fours!$A$24&gt;0,Fours!$A$24,"")</f>
        <v/>
      </c>
      <c r="B169" s="94" t="e">
        <f t="shared" si="22"/>
        <v>#N/A</v>
      </c>
      <c r="C169" s="94">
        <f>IF(A169&gt;0,Fours!B29)</f>
        <v>0</v>
      </c>
      <c r="D169" s="94" t="str">
        <f t="shared" si="17"/>
        <v/>
      </c>
      <c r="E169" s="94">
        <f>IF(A169&gt;0,'Front sheet'!$E$18,"")</f>
        <v>0</v>
      </c>
      <c r="F169" s="94" t="str">
        <f t="shared" si="23"/>
        <v/>
      </c>
      <c r="G169" s="94" t="str">
        <f>CONCATENATE('Front sheet'!$E$18,"-4",M169)</f>
        <v>-4E</v>
      </c>
      <c r="H169" s="94" t="str">
        <f t="shared" si="18"/>
        <v/>
      </c>
      <c r="I169" s="94" t="str">
        <f t="shared" si="19"/>
        <v/>
      </c>
      <c r="J169" s="93" t="str">
        <f t="shared" si="20"/>
        <v/>
      </c>
      <c r="K169" s="93">
        <v>4</v>
      </c>
      <c r="L169" s="94" t="str">
        <f>IF(A169&gt;0,I169,"")</f>
        <v/>
      </c>
      <c r="M169" s="93" t="s">
        <v>71</v>
      </c>
      <c r="N169" s="94" t="str">
        <f>IF(Fours!A24&gt;0,Fours!B31,"")</f>
        <v/>
      </c>
    </row>
    <row r="170" spans="1:14" x14ac:dyDescent="0.55000000000000004">
      <c r="A170" s="93" t="str">
        <f>IF(Fours!$A$24&gt;0,Fours!$A$24,"")</f>
        <v/>
      </c>
      <c r="B170" s="94" t="e">
        <f t="shared" si="22"/>
        <v>#N/A</v>
      </c>
      <c r="C170" s="94">
        <f>IF(A170&gt;0,Fours!B30)</f>
        <v>0</v>
      </c>
      <c r="D170" s="94" t="str">
        <f t="shared" si="17"/>
        <v/>
      </c>
      <c r="E170" s="94">
        <f>IF(A170&gt;0,'Front sheet'!$E$18,"")</f>
        <v>0</v>
      </c>
      <c r="F170" s="94" t="str">
        <f t="shared" si="23"/>
        <v/>
      </c>
      <c r="G170" s="94" t="str">
        <f>CONCATENATE('Front sheet'!$E$18,"-4",M170)</f>
        <v>-4E</v>
      </c>
      <c r="H170" s="94" t="str">
        <f t="shared" si="18"/>
        <v/>
      </c>
      <c r="I170" s="94" t="str">
        <f t="shared" si="19"/>
        <v/>
      </c>
      <c r="J170" s="93" t="str">
        <f t="shared" si="20"/>
        <v/>
      </c>
      <c r="K170" s="93" t="s">
        <v>68</v>
      </c>
      <c r="L170" s="94" t="str">
        <f>L169</f>
        <v/>
      </c>
      <c r="M170" s="93" t="s">
        <v>71</v>
      </c>
    </row>
    <row r="171" spans="1:14" x14ac:dyDescent="0.55000000000000004">
      <c r="A171" s="93" t="str">
        <f>IF(Fours!$E$24&gt;0,Fours!$E$24,"")</f>
        <v/>
      </c>
      <c r="B171" s="94" t="e">
        <f t="shared" si="22"/>
        <v>#N/A</v>
      </c>
      <c r="C171" s="94">
        <f>IF(A171&gt;0,Fours!F26)</f>
        <v>0</v>
      </c>
      <c r="D171" s="94" t="str">
        <f t="shared" si="17"/>
        <v/>
      </c>
      <c r="E171" s="94">
        <f>IF(A171&gt;0,'Front sheet'!$E$18,"")</f>
        <v>0</v>
      </c>
      <c r="F171" s="94" t="str">
        <f>IF(Fours!E24&gt;0,Fours!F25,"")</f>
        <v/>
      </c>
      <c r="G171" s="94" t="str">
        <f>CONCATENATE('Front sheet'!$E$18,"-4",M171)</f>
        <v>-4F</v>
      </c>
      <c r="H171" s="94" t="str">
        <f t="shared" si="18"/>
        <v/>
      </c>
      <c r="I171" s="94" t="str">
        <f t="shared" si="19"/>
        <v/>
      </c>
      <c r="J171" s="93" t="str">
        <f t="shared" si="20"/>
        <v/>
      </c>
      <c r="K171" s="93">
        <v>1</v>
      </c>
      <c r="L171" s="94" t="str">
        <f>L174</f>
        <v/>
      </c>
      <c r="M171" s="93" t="s">
        <v>72</v>
      </c>
    </row>
    <row r="172" spans="1:14" x14ac:dyDescent="0.55000000000000004">
      <c r="A172" s="93" t="str">
        <f>IF(Fours!$E$24&gt;0,Fours!$E$24,"")</f>
        <v/>
      </c>
      <c r="B172" s="94" t="e">
        <f t="shared" si="22"/>
        <v>#N/A</v>
      </c>
      <c r="C172" s="94">
        <f>IF(A172&gt;0,Fours!F27)</f>
        <v>0</v>
      </c>
      <c r="D172" s="94" t="str">
        <f t="shared" si="17"/>
        <v/>
      </c>
      <c r="E172" s="94">
        <f>IF(A172&gt;0,'Front sheet'!$E$18,"")</f>
        <v>0</v>
      </c>
      <c r="F172" s="94" t="str">
        <f t="shared" si="23"/>
        <v/>
      </c>
      <c r="G172" s="94" t="str">
        <f>CONCATENATE('Front sheet'!$E$18,"-4",M172)</f>
        <v>-4F</v>
      </c>
      <c r="H172" s="94" t="str">
        <f t="shared" si="18"/>
        <v/>
      </c>
      <c r="I172" s="94" t="str">
        <f t="shared" si="19"/>
        <v/>
      </c>
      <c r="J172" s="93" t="str">
        <f t="shared" si="20"/>
        <v/>
      </c>
      <c r="K172" s="93">
        <v>2</v>
      </c>
      <c r="L172" s="94" t="str">
        <f>L174</f>
        <v/>
      </c>
      <c r="M172" s="93" t="s">
        <v>72</v>
      </c>
    </row>
    <row r="173" spans="1:14" x14ac:dyDescent="0.55000000000000004">
      <c r="A173" s="93" t="str">
        <f>IF(Fours!$E$24&gt;0,Fours!$E$24,"")</f>
        <v/>
      </c>
      <c r="B173" s="94" t="e">
        <f t="shared" si="22"/>
        <v>#N/A</v>
      </c>
      <c r="C173" s="94">
        <f>IF(A173&gt;0,Fours!F28)</f>
        <v>0</v>
      </c>
      <c r="D173" s="94" t="str">
        <f t="shared" si="17"/>
        <v/>
      </c>
      <c r="E173" s="94">
        <f>IF(A173&gt;0,'Front sheet'!$E$18,"")</f>
        <v>0</v>
      </c>
      <c r="F173" s="94" t="str">
        <f t="shared" si="23"/>
        <v/>
      </c>
      <c r="G173" s="94" t="str">
        <f>CONCATENATE('Front sheet'!$E$18,"-4",M173)</f>
        <v>-4F</v>
      </c>
      <c r="H173" s="94" t="str">
        <f t="shared" si="18"/>
        <v/>
      </c>
      <c r="I173" s="94" t="str">
        <f t="shared" si="19"/>
        <v/>
      </c>
      <c r="J173" s="93" t="str">
        <f t="shared" si="20"/>
        <v/>
      </c>
      <c r="K173" s="93">
        <v>3</v>
      </c>
      <c r="L173" s="94" t="str">
        <f>L174</f>
        <v/>
      </c>
      <c r="M173" s="93" t="s">
        <v>72</v>
      </c>
    </row>
    <row r="174" spans="1:14" x14ac:dyDescent="0.55000000000000004">
      <c r="A174" s="93" t="str">
        <f>IF(Fours!$E$24&gt;0,Fours!$E$24,"")</f>
        <v/>
      </c>
      <c r="B174" s="94" t="e">
        <f t="shared" si="22"/>
        <v>#N/A</v>
      </c>
      <c r="C174" s="94">
        <f>IF(A174&gt;0,Fours!F29)</f>
        <v>0</v>
      </c>
      <c r="D174" s="94" t="str">
        <f t="shared" si="17"/>
        <v/>
      </c>
      <c r="E174" s="94">
        <f>IF(A174&gt;0,'Front sheet'!$E$18,"")</f>
        <v>0</v>
      </c>
      <c r="F174" s="94" t="str">
        <f t="shared" si="23"/>
        <v/>
      </c>
      <c r="G174" s="94" t="str">
        <f>CONCATENATE('Front sheet'!$E$18,"-4",M174)</f>
        <v>-4F</v>
      </c>
      <c r="H174" s="94" t="str">
        <f t="shared" si="18"/>
        <v/>
      </c>
      <c r="I174" s="94" t="str">
        <f t="shared" si="19"/>
        <v/>
      </c>
      <c r="J174" s="93" t="str">
        <f t="shared" si="20"/>
        <v/>
      </c>
      <c r="K174" s="93">
        <v>4</v>
      </c>
      <c r="L174" s="94" t="str">
        <f>IF(A174&gt;0,I174,"")</f>
        <v/>
      </c>
      <c r="M174" s="93" t="s">
        <v>72</v>
      </c>
      <c r="N174" s="94" t="str">
        <f>IF(Fours!E24&gt;0,Fours!F31,"")</f>
        <v/>
      </c>
    </row>
    <row r="175" spans="1:14" x14ac:dyDescent="0.55000000000000004">
      <c r="A175" s="93" t="str">
        <f>IF(Fours!$E$24&gt;0,Fours!$E$24,"")</f>
        <v/>
      </c>
      <c r="B175" s="94" t="e">
        <f t="shared" si="22"/>
        <v>#N/A</v>
      </c>
      <c r="C175" s="94">
        <f>IF(A175&gt;0,Fours!F30)</f>
        <v>0</v>
      </c>
      <c r="D175" s="94" t="str">
        <f t="shared" si="17"/>
        <v/>
      </c>
      <c r="E175" s="94">
        <f>IF(A175&gt;0,'Front sheet'!$E$18,"")</f>
        <v>0</v>
      </c>
      <c r="F175" s="94" t="str">
        <f t="shared" si="23"/>
        <v/>
      </c>
      <c r="G175" s="94" t="str">
        <f>CONCATENATE('Front sheet'!$E$18,"-4",M175)</f>
        <v>-4F</v>
      </c>
      <c r="H175" s="94" t="str">
        <f t="shared" si="18"/>
        <v/>
      </c>
      <c r="I175" s="94" t="str">
        <f t="shared" si="19"/>
        <v/>
      </c>
      <c r="J175" s="93" t="str">
        <f t="shared" si="20"/>
        <v/>
      </c>
      <c r="K175" s="93" t="s">
        <v>68</v>
      </c>
      <c r="L175" s="94" t="str">
        <f>L174</f>
        <v/>
      </c>
      <c r="M175" s="93" t="s">
        <v>72</v>
      </c>
    </row>
    <row r="176" spans="1:14" x14ac:dyDescent="0.55000000000000004">
      <c r="A176" s="93" t="str">
        <f>IF(Fours!$A$34&gt;0,Fours!$A$34,"")</f>
        <v/>
      </c>
      <c r="B176" s="94" t="e">
        <f t="shared" si="22"/>
        <v>#N/A</v>
      </c>
      <c r="C176" s="94">
        <f>IF(A176&gt;0,Fours!B36)</f>
        <v>0</v>
      </c>
      <c r="D176" s="94" t="str">
        <f t="shared" si="17"/>
        <v/>
      </c>
      <c r="E176" s="94">
        <f>IF(A176&gt;0,'Front sheet'!$E$18,"")</f>
        <v>0</v>
      </c>
      <c r="F176" s="94" t="str">
        <f>IF(Fours!A34&gt;0,Fours!B35,"")</f>
        <v/>
      </c>
      <c r="G176" s="94" t="str">
        <f>CONCATENATE('Front sheet'!$E$18,"-4",M176)</f>
        <v>-4G</v>
      </c>
      <c r="H176" s="94" t="str">
        <f t="shared" si="18"/>
        <v/>
      </c>
      <c r="I176" s="94" t="str">
        <f t="shared" si="19"/>
        <v/>
      </c>
      <c r="J176" s="93" t="str">
        <f t="shared" si="20"/>
        <v/>
      </c>
      <c r="K176" s="93">
        <v>1</v>
      </c>
      <c r="L176" s="94" t="str">
        <f>L179</f>
        <v/>
      </c>
      <c r="M176" s="93" t="s">
        <v>73</v>
      </c>
    </row>
    <row r="177" spans="1:14" x14ac:dyDescent="0.55000000000000004">
      <c r="A177" s="93" t="str">
        <f>IF(Fours!$A$34&gt;0,Fours!$A$34,"")</f>
        <v/>
      </c>
      <c r="B177" s="94" t="e">
        <f t="shared" si="22"/>
        <v>#N/A</v>
      </c>
      <c r="C177" s="94">
        <f>IF(A177&gt;0,Fours!B37)</f>
        <v>0</v>
      </c>
      <c r="D177" s="94" t="str">
        <f t="shared" si="17"/>
        <v/>
      </c>
      <c r="E177" s="94">
        <f>IF(A177&gt;0,'Front sheet'!$E$18,"")</f>
        <v>0</v>
      </c>
      <c r="F177" s="94" t="str">
        <f t="shared" si="23"/>
        <v/>
      </c>
      <c r="G177" s="94" t="str">
        <f>CONCATENATE('Front sheet'!$E$18,"-4",M177)</f>
        <v>-4G</v>
      </c>
      <c r="H177" s="94" t="str">
        <f t="shared" si="18"/>
        <v/>
      </c>
      <c r="I177" s="94" t="str">
        <f t="shared" si="19"/>
        <v/>
      </c>
      <c r="J177" s="93" t="str">
        <f t="shared" si="20"/>
        <v/>
      </c>
      <c r="K177" s="93">
        <v>2</v>
      </c>
      <c r="L177" s="94" t="str">
        <f>L179</f>
        <v/>
      </c>
      <c r="M177" s="93" t="s">
        <v>73</v>
      </c>
    </row>
    <row r="178" spans="1:14" x14ac:dyDescent="0.55000000000000004">
      <c r="A178" s="93" t="str">
        <f>IF(Fours!$A$34&gt;0,Fours!$A$34,"")</f>
        <v/>
      </c>
      <c r="B178" s="94" t="e">
        <f t="shared" ref="B178:B209" si="24">IF(A178&gt;0,VLOOKUP(A178,Fours,2,FALSE),"")</f>
        <v>#N/A</v>
      </c>
      <c r="C178" s="94">
        <f>IF(A178&gt;0,Fours!B38)</f>
        <v>0</v>
      </c>
      <c r="D178" s="94" t="str">
        <f t="shared" si="17"/>
        <v/>
      </c>
      <c r="E178" s="94">
        <f>IF(A178&gt;0,'Front sheet'!$E$18,"")</f>
        <v>0</v>
      </c>
      <c r="F178" s="94" t="str">
        <f t="shared" si="23"/>
        <v/>
      </c>
      <c r="G178" s="94" t="str">
        <f>CONCATENATE('Front sheet'!$E$18,"-4",M178)</f>
        <v>-4G</v>
      </c>
      <c r="H178" s="94" t="str">
        <f t="shared" si="18"/>
        <v/>
      </c>
      <c r="I178" s="94" t="str">
        <f t="shared" si="19"/>
        <v/>
      </c>
      <c r="J178" s="93" t="str">
        <f t="shared" si="20"/>
        <v/>
      </c>
      <c r="K178" s="93">
        <v>3</v>
      </c>
      <c r="L178" s="94" t="str">
        <f>L179</f>
        <v/>
      </c>
      <c r="M178" s="93" t="s">
        <v>73</v>
      </c>
    </row>
    <row r="179" spans="1:14" x14ac:dyDescent="0.55000000000000004">
      <c r="A179" s="93" t="str">
        <f>IF(Fours!$A$34&gt;0,Fours!$A$34,"")</f>
        <v/>
      </c>
      <c r="B179" s="94" t="e">
        <f t="shared" si="24"/>
        <v>#N/A</v>
      </c>
      <c r="C179" s="94">
        <f>IF(A179&gt;0,Fours!B39)</f>
        <v>0</v>
      </c>
      <c r="D179" s="94" t="str">
        <f t="shared" si="17"/>
        <v/>
      </c>
      <c r="E179" s="94">
        <f>IF(A179&gt;0,'Front sheet'!$E$18,"")</f>
        <v>0</v>
      </c>
      <c r="F179" s="94" t="str">
        <f t="shared" si="23"/>
        <v/>
      </c>
      <c r="G179" s="94" t="str">
        <f>CONCATENATE('Front sheet'!$E$18,"-4",M179)</f>
        <v>-4G</v>
      </c>
      <c r="H179" s="94" t="str">
        <f t="shared" si="18"/>
        <v/>
      </c>
      <c r="I179" s="94" t="str">
        <f t="shared" si="19"/>
        <v/>
      </c>
      <c r="J179" s="93" t="str">
        <f t="shared" si="20"/>
        <v/>
      </c>
      <c r="K179" s="93">
        <v>4</v>
      </c>
      <c r="L179" s="94" t="str">
        <f>IF(A179&gt;0,I179,"")</f>
        <v/>
      </c>
      <c r="M179" s="93" t="s">
        <v>73</v>
      </c>
      <c r="N179" s="94" t="str">
        <f>IF(Fours!A34&gt;0,Fours!B41,"")</f>
        <v/>
      </c>
    </row>
    <row r="180" spans="1:14" x14ac:dyDescent="0.55000000000000004">
      <c r="A180" s="93" t="str">
        <f>IF(Fours!$A$34&gt;0,Fours!$A$34,"")</f>
        <v/>
      </c>
      <c r="B180" s="94" t="e">
        <f t="shared" si="24"/>
        <v>#N/A</v>
      </c>
      <c r="C180" s="94">
        <f>IF(A180&gt;0,Fours!B40)</f>
        <v>0</v>
      </c>
      <c r="D180" s="94" t="str">
        <f t="shared" si="17"/>
        <v/>
      </c>
      <c r="E180" s="94">
        <f>IF(A180&gt;0,'Front sheet'!$E$18,"")</f>
        <v>0</v>
      </c>
      <c r="F180" s="94" t="str">
        <f t="shared" si="23"/>
        <v/>
      </c>
      <c r="G180" s="94" t="str">
        <f>CONCATENATE('Front sheet'!$E$18,"-4",M180)</f>
        <v>-4G</v>
      </c>
      <c r="H180" s="94" t="str">
        <f t="shared" si="18"/>
        <v/>
      </c>
      <c r="I180" s="94" t="str">
        <f t="shared" si="19"/>
        <v/>
      </c>
      <c r="J180" s="93" t="str">
        <f t="shared" si="20"/>
        <v/>
      </c>
      <c r="K180" s="93" t="s">
        <v>68</v>
      </c>
      <c r="L180" s="94" t="str">
        <f>L179</f>
        <v/>
      </c>
      <c r="M180" s="93" t="s">
        <v>73</v>
      </c>
    </row>
    <row r="181" spans="1:14" x14ac:dyDescent="0.55000000000000004">
      <c r="A181" s="93" t="str">
        <f>IF(Fours!$E$34&gt;0,Fours!$E$34,"")</f>
        <v/>
      </c>
      <c r="B181" s="94" t="e">
        <f t="shared" si="24"/>
        <v>#N/A</v>
      </c>
      <c r="C181" s="94">
        <f>IF(A181&gt;0,Fours!F36)</f>
        <v>0</v>
      </c>
      <c r="D181" s="94" t="str">
        <f t="shared" si="17"/>
        <v/>
      </c>
      <c r="E181" s="94">
        <f>IF(A181&gt;0,'Front sheet'!$E$18,"")</f>
        <v>0</v>
      </c>
      <c r="F181" s="94" t="str">
        <f>IF(Fours!E34&gt;0,Fours!F35,"")</f>
        <v/>
      </c>
      <c r="G181" s="94" t="str">
        <f>CONCATENATE('Front sheet'!$E$18,"-4",M181)</f>
        <v>-4H</v>
      </c>
      <c r="H181" s="94" t="str">
        <f t="shared" si="18"/>
        <v/>
      </c>
      <c r="I181" s="94" t="str">
        <f t="shared" si="19"/>
        <v/>
      </c>
      <c r="J181" s="93" t="str">
        <f t="shared" si="20"/>
        <v/>
      </c>
      <c r="K181" s="93">
        <v>1</v>
      </c>
      <c r="L181" s="94" t="str">
        <f>L184</f>
        <v/>
      </c>
      <c r="M181" s="93" t="s">
        <v>74</v>
      </c>
    </row>
    <row r="182" spans="1:14" x14ac:dyDescent="0.55000000000000004">
      <c r="A182" s="93" t="str">
        <f>IF(Fours!$E$34&gt;0,Fours!$E$34,"")</f>
        <v/>
      </c>
      <c r="B182" s="94" t="e">
        <f t="shared" si="24"/>
        <v>#N/A</v>
      </c>
      <c r="C182" s="94">
        <f>IF(A182&gt;0,Fours!F37)</f>
        <v>0</v>
      </c>
      <c r="D182" s="94" t="str">
        <f t="shared" si="17"/>
        <v/>
      </c>
      <c r="E182" s="94">
        <f>IF(A182&gt;0,'Front sheet'!$E$18,"")</f>
        <v>0</v>
      </c>
      <c r="F182" s="94" t="str">
        <f t="shared" si="23"/>
        <v/>
      </c>
      <c r="G182" s="94" t="str">
        <f>CONCATENATE('Front sheet'!$E$18,"-4",M182)</f>
        <v>-4H</v>
      </c>
      <c r="H182" s="94" t="str">
        <f t="shared" si="18"/>
        <v/>
      </c>
      <c r="I182" s="94" t="str">
        <f t="shared" si="19"/>
        <v/>
      </c>
      <c r="J182" s="93" t="str">
        <f t="shared" si="20"/>
        <v/>
      </c>
      <c r="K182" s="93">
        <v>2</v>
      </c>
      <c r="L182" s="94" t="str">
        <f>L184</f>
        <v/>
      </c>
      <c r="M182" s="93" t="s">
        <v>74</v>
      </c>
    </row>
    <row r="183" spans="1:14" x14ac:dyDescent="0.55000000000000004">
      <c r="A183" s="93" t="str">
        <f>IF(Fours!$E$34&gt;0,Fours!$E$34,"")</f>
        <v/>
      </c>
      <c r="B183" s="94" t="e">
        <f t="shared" si="24"/>
        <v>#N/A</v>
      </c>
      <c r="C183" s="94">
        <f>IF(A183&gt;0,Fours!F38)</f>
        <v>0</v>
      </c>
      <c r="D183" s="94" t="str">
        <f t="shared" si="17"/>
        <v/>
      </c>
      <c r="E183" s="94">
        <f>IF(A183&gt;0,'Front sheet'!$E$18,"")</f>
        <v>0</v>
      </c>
      <c r="F183" s="94" t="str">
        <f t="shared" si="23"/>
        <v/>
      </c>
      <c r="G183" s="94" t="str">
        <f>CONCATENATE('Front sheet'!$E$18,"-4",M183)</f>
        <v>-4H</v>
      </c>
      <c r="H183" s="94" t="str">
        <f t="shared" si="18"/>
        <v/>
      </c>
      <c r="I183" s="94" t="str">
        <f t="shared" si="19"/>
        <v/>
      </c>
      <c r="J183" s="93" t="str">
        <f t="shared" si="20"/>
        <v/>
      </c>
      <c r="K183" s="93">
        <v>3</v>
      </c>
      <c r="L183" s="94" t="str">
        <f>L184</f>
        <v/>
      </c>
      <c r="M183" s="93" t="s">
        <v>74</v>
      </c>
    </row>
    <row r="184" spans="1:14" x14ac:dyDescent="0.55000000000000004">
      <c r="A184" s="93" t="str">
        <f>IF(Fours!$E$34&gt;0,Fours!$E$34,"")</f>
        <v/>
      </c>
      <c r="B184" s="94" t="e">
        <f t="shared" si="24"/>
        <v>#N/A</v>
      </c>
      <c r="C184" s="94">
        <f>IF(A184&gt;0,Fours!F39)</f>
        <v>0</v>
      </c>
      <c r="D184" s="94" t="str">
        <f t="shared" si="17"/>
        <v/>
      </c>
      <c r="E184" s="94">
        <f>IF(A184&gt;0,'Front sheet'!$E$18,"")</f>
        <v>0</v>
      </c>
      <c r="F184" s="94" t="str">
        <f t="shared" si="23"/>
        <v/>
      </c>
      <c r="G184" s="94" t="str">
        <f>CONCATENATE('Front sheet'!$E$18,"-4",M184)</f>
        <v>-4H</v>
      </c>
      <c r="H184" s="94" t="str">
        <f t="shared" si="18"/>
        <v/>
      </c>
      <c r="I184" s="94" t="str">
        <f t="shared" si="19"/>
        <v/>
      </c>
      <c r="J184" s="93" t="str">
        <f t="shared" si="20"/>
        <v/>
      </c>
      <c r="K184" s="93">
        <v>4</v>
      </c>
      <c r="L184" s="94" t="str">
        <f>IF(A184&gt;0,I184,"")</f>
        <v/>
      </c>
      <c r="M184" s="93" t="s">
        <v>74</v>
      </c>
      <c r="N184" s="94" t="str">
        <f>IF(Fours!E34&gt;0,Fours!F41,"")</f>
        <v/>
      </c>
    </row>
    <row r="185" spans="1:14" x14ac:dyDescent="0.55000000000000004">
      <c r="A185" s="93" t="str">
        <f>IF(Fours!$E$34&gt;0,Fours!$E$34,"")</f>
        <v/>
      </c>
      <c r="B185" s="94" t="e">
        <f t="shared" si="24"/>
        <v>#N/A</v>
      </c>
      <c r="C185" s="94">
        <f>IF(A185&gt;0,Fours!F40)</f>
        <v>0</v>
      </c>
      <c r="D185" s="94" t="str">
        <f t="shared" si="17"/>
        <v/>
      </c>
      <c r="E185" s="94">
        <f>IF(A185&gt;0,'Front sheet'!$E$18,"")</f>
        <v>0</v>
      </c>
      <c r="F185" s="94" t="str">
        <f t="shared" si="23"/>
        <v/>
      </c>
      <c r="G185" s="94" t="str">
        <f>CONCATENATE('Front sheet'!$E$18,"-4",M185)</f>
        <v>-4H</v>
      </c>
      <c r="H185" s="94" t="str">
        <f t="shared" si="18"/>
        <v/>
      </c>
      <c r="I185" s="94" t="str">
        <f t="shared" si="19"/>
        <v/>
      </c>
      <c r="J185" s="93" t="str">
        <f t="shared" si="20"/>
        <v/>
      </c>
      <c r="K185" s="93" t="s">
        <v>68</v>
      </c>
      <c r="L185" s="94" t="str">
        <f>L184</f>
        <v/>
      </c>
      <c r="M185" s="93" t="s">
        <v>74</v>
      </c>
    </row>
    <row r="186" spans="1:14" x14ac:dyDescent="0.55000000000000004">
      <c r="A186" s="93" t="str">
        <f>IF(Fours!$A$44&gt;0,Fours!$A$44,"")</f>
        <v/>
      </c>
      <c r="B186" s="94" t="e">
        <f t="shared" si="24"/>
        <v>#N/A</v>
      </c>
      <c r="C186" s="94">
        <f>IF(A186&gt;0,Fours!B46)</f>
        <v>0</v>
      </c>
      <c r="D186" s="94" t="str">
        <f t="shared" si="17"/>
        <v/>
      </c>
      <c r="E186" s="94">
        <f>IF(A186&gt;0,'Front sheet'!$E$18,"")</f>
        <v>0</v>
      </c>
      <c r="F186" s="94" t="str">
        <f>IF(Fours!A44&gt;0,Fours!B45,"")</f>
        <v/>
      </c>
      <c r="G186" s="94" t="str">
        <f>CONCATENATE('Front sheet'!$E$18,"-4",M186)</f>
        <v>-4I</v>
      </c>
      <c r="H186" s="94" t="str">
        <f t="shared" si="18"/>
        <v/>
      </c>
      <c r="I186" s="94" t="str">
        <f t="shared" si="19"/>
        <v/>
      </c>
      <c r="J186" s="93" t="str">
        <f t="shared" si="20"/>
        <v/>
      </c>
      <c r="K186" s="93">
        <v>1</v>
      </c>
      <c r="L186" s="94" t="str">
        <f>L189</f>
        <v/>
      </c>
      <c r="M186" s="93" t="s">
        <v>75</v>
      </c>
    </row>
    <row r="187" spans="1:14" x14ac:dyDescent="0.55000000000000004">
      <c r="A187" s="93" t="str">
        <f>IF(Fours!$A$44&gt;0,Fours!$A$44,"")</f>
        <v/>
      </c>
      <c r="B187" s="94" t="e">
        <f t="shared" si="24"/>
        <v>#N/A</v>
      </c>
      <c r="C187" s="94">
        <f>IF(A187&gt;0,Fours!B47)</f>
        <v>0</v>
      </c>
      <c r="D187" s="94" t="str">
        <f t="shared" si="17"/>
        <v/>
      </c>
      <c r="E187" s="94">
        <f>IF(A187&gt;0,'Front sheet'!$E$18,"")</f>
        <v>0</v>
      </c>
      <c r="F187" s="94" t="str">
        <f t="shared" si="23"/>
        <v/>
      </c>
      <c r="G187" s="94" t="str">
        <f>CONCATENATE('Front sheet'!$E$18,"-4",M187)</f>
        <v>-4I</v>
      </c>
      <c r="H187" s="94" t="str">
        <f t="shared" si="18"/>
        <v/>
      </c>
      <c r="I187" s="94" t="str">
        <f t="shared" si="19"/>
        <v/>
      </c>
      <c r="J187" s="93" t="str">
        <f t="shared" si="20"/>
        <v/>
      </c>
      <c r="K187" s="93">
        <v>2</v>
      </c>
      <c r="L187" s="94" t="str">
        <f>L189</f>
        <v/>
      </c>
      <c r="M187" s="93" t="s">
        <v>75</v>
      </c>
    </row>
    <row r="188" spans="1:14" x14ac:dyDescent="0.55000000000000004">
      <c r="A188" s="93" t="str">
        <f>IF(Fours!$A$44&gt;0,Fours!$A$44,"")</f>
        <v/>
      </c>
      <c r="B188" s="94" t="e">
        <f t="shared" si="24"/>
        <v>#N/A</v>
      </c>
      <c r="C188" s="94">
        <f>IF(A188&gt;0,Fours!B48)</f>
        <v>0</v>
      </c>
      <c r="D188" s="94" t="str">
        <f t="shared" si="17"/>
        <v/>
      </c>
      <c r="E188" s="94">
        <f>IF(A188&gt;0,'Front sheet'!$E$18,"")</f>
        <v>0</v>
      </c>
      <c r="F188" s="94" t="str">
        <f t="shared" si="23"/>
        <v/>
      </c>
      <c r="G188" s="94" t="str">
        <f>CONCATENATE('Front sheet'!$E$18,"-4",M188)</f>
        <v>-4I</v>
      </c>
      <c r="H188" s="94" t="str">
        <f t="shared" si="18"/>
        <v/>
      </c>
      <c r="I188" s="94" t="str">
        <f t="shared" si="19"/>
        <v/>
      </c>
      <c r="J188" s="93" t="str">
        <f t="shared" si="20"/>
        <v/>
      </c>
      <c r="K188" s="93">
        <v>3</v>
      </c>
      <c r="L188" s="94" t="str">
        <f>L189</f>
        <v/>
      </c>
      <c r="M188" s="93" t="s">
        <v>75</v>
      </c>
    </row>
    <row r="189" spans="1:14" x14ac:dyDescent="0.55000000000000004">
      <c r="A189" s="93" t="str">
        <f>IF(Fours!$A$44&gt;0,Fours!$A$44,"")</f>
        <v/>
      </c>
      <c r="B189" s="94" t="e">
        <f t="shared" si="24"/>
        <v>#N/A</v>
      </c>
      <c r="C189" s="94">
        <f>IF(A189&gt;0,Fours!B49)</f>
        <v>0</v>
      </c>
      <c r="D189" s="94" t="str">
        <f t="shared" si="17"/>
        <v/>
      </c>
      <c r="E189" s="94">
        <f>IF(A189&gt;0,'Front sheet'!$E$18,"")</f>
        <v>0</v>
      </c>
      <c r="F189" s="94" t="str">
        <f t="shared" si="23"/>
        <v/>
      </c>
      <c r="G189" s="94" t="str">
        <f>CONCATENATE('Front sheet'!$E$18,"-4",M189)</f>
        <v>-4I</v>
      </c>
      <c r="H189" s="94" t="str">
        <f t="shared" si="18"/>
        <v/>
      </c>
      <c r="I189" s="94" t="str">
        <f t="shared" si="19"/>
        <v/>
      </c>
      <c r="J189" s="93" t="str">
        <f t="shared" si="20"/>
        <v/>
      </c>
      <c r="K189" s="93">
        <v>4</v>
      </c>
      <c r="L189" s="94" t="str">
        <f>IF(A189&gt;0,I189,"")</f>
        <v/>
      </c>
      <c r="M189" s="93" t="s">
        <v>75</v>
      </c>
      <c r="N189" s="94" t="str">
        <f>IF(Fours!A44&gt;0,Fours!B51,"")</f>
        <v/>
      </c>
    </row>
    <row r="190" spans="1:14" x14ac:dyDescent="0.55000000000000004">
      <c r="A190" s="93" t="str">
        <f>IF(Fours!$A$44&gt;0,Fours!$A$44,"")</f>
        <v/>
      </c>
      <c r="B190" s="94" t="e">
        <f t="shared" si="24"/>
        <v>#N/A</v>
      </c>
      <c r="C190" s="94">
        <f>IF(A190&gt;0,Fours!B50)</f>
        <v>0</v>
      </c>
      <c r="D190" s="94" t="str">
        <f t="shared" si="17"/>
        <v/>
      </c>
      <c r="E190" s="94">
        <f>IF(A190&gt;0,'Front sheet'!$E$18,"")</f>
        <v>0</v>
      </c>
      <c r="F190" s="94" t="str">
        <f t="shared" si="23"/>
        <v/>
      </c>
      <c r="G190" s="94" t="str">
        <f>CONCATENATE('Front sheet'!$E$18,"-4",M190)</f>
        <v>-4I</v>
      </c>
      <c r="H190" s="94" t="str">
        <f t="shared" si="18"/>
        <v/>
      </c>
      <c r="I190" s="94" t="str">
        <f t="shared" si="19"/>
        <v/>
      </c>
      <c r="J190" s="93" t="str">
        <f t="shared" si="20"/>
        <v/>
      </c>
      <c r="K190" s="93" t="s">
        <v>68</v>
      </c>
      <c r="L190" s="94" t="str">
        <f>L189</f>
        <v/>
      </c>
      <c r="M190" s="93" t="s">
        <v>75</v>
      </c>
    </row>
    <row r="191" spans="1:14" x14ac:dyDescent="0.55000000000000004">
      <c r="A191" s="93" t="str">
        <f>IF(Fours!$E$44&gt;0,Fours!$E$44,"")</f>
        <v/>
      </c>
      <c r="B191" s="94" t="e">
        <f t="shared" si="24"/>
        <v>#N/A</v>
      </c>
      <c r="C191" s="94">
        <f>IF(A191&gt;0,Fours!F46)</f>
        <v>0</v>
      </c>
      <c r="D191" s="94" t="str">
        <f t="shared" si="17"/>
        <v/>
      </c>
      <c r="E191" s="94">
        <f>IF(A191&gt;0,'Front sheet'!$E$18,"")</f>
        <v>0</v>
      </c>
      <c r="F191" s="94" t="str">
        <f>IF(Fours!E44&gt;0,Fours!F45,"")</f>
        <v/>
      </c>
      <c r="G191" s="94" t="str">
        <f>CONCATENATE('Front sheet'!$E$18,"-4",M191)</f>
        <v>-4J</v>
      </c>
      <c r="H191" s="94" t="str">
        <f t="shared" si="18"/>
        <v/>
      </c>
      <c r="I191" s="94" t="str">
        <f t="shared" si="19"/>
        <v/>
      </c>
      <c r="J191" s="93" t="str">
        <f t="shared" si="20"/>
        <v/>
      </c>
      <c r="K191" s="93">
        <v>1</v>
      </c>
      <c r="L191" s="94" t="str">
        <f>L194</f>
        <v/>
      </c>
      <c r="M191" s="93" t="s">
        <v>76</v>
      </c>
    </row>
    <row r="192" spans="1:14" x14ac:dyDescent="0.55000000000000004">
      <c r="A192" s="93" t="str">
        <f>IF(Fours!$E$44&gt;0,Fours!$E$44,"")</f>
        <v/>
      </c>
      <c r="B192" s="94" t="e">
        <f t="shared" si="24"/>
        <v>#N/A</v>
      </c>
      <c r="C192" s="94">
        <f>IF(A192&gt;0,Fours!F47)</f>
        <v>0</v>
      </c>
      <c r="D192" s="94" t="str">
        <f t="shared" si="17"/>
        <v/>
      </c>
      <c r="E192" s="94">
        <f>IF(A192&gt;0,'Front sheet'!$E$18,"")</f>
        <v>0</v>
      </c>
      <c r="F192" s="94" t="str">
        <f t="shared" si="23"/>
        <v/>
      </c>
      <c r="G192" s="94" t="str">
        <f>CONCATENATE('Front sheet'!$E$18,"-4",M192)</f>
        <v>-4J</v>
      </c>
      <c r="H192" s="94" t="str">
        <f t="shared" si="18"/>
        <v/>
      </c>
      <c r="I192" s="94" t="str">
        <f t="shared" si="19"/>
        <v/>
      </c>
      <c r="J192" s="93" t="str">
        <f t="shared" si="20"/>
        <v/>
      </c>
      <c r="K192" s="93">
        <v>2</v>
      </c>
      <c r="L192" s="94" t="str">
        <f>L194</f>
        <v/>
      </c>
      <c r="M192" s="93" t="s">
        <v>76</v>
      </c>
    </row>
    <row r="193" spans="1:14" x14ac:dyDescent="0.55000000000000004">
      <c r="A193" s="93" t="str">
        <f>IF(Fours!$E$44&gt;0,Fours!$E$44,"")</f>
        <v/>
      </c>
      <c r="B193" s="94" t="e">
        <f t="shared" si="24"/>
        <v>#N/A</v>
      </c>
      <c r="C193" s="94">
        <f>IF(A193&gt;0,Fours!F48)</f>
        <v>0</v>
      </c>
      <c r="D193" s="94" t="str">
        <f t="shared" si="17"/>
        <v/>
      </c>
      <c r="E193" s="94">
        <f>IF(A193&gt;0,'Front sheet'!$E$18,"")</f>
        <v>0</v>
      </c>
      <c r="F193" s="94" t="str">
        <f t="shared" si="23"/>
        <v/>
      </c>
      <c r="G193" s="94" t="str">
        <f>CONCATENATE('Front sheet'!$E$18,"-4",M193)</f>
        <v>-4J</v>
      </c>
      <c r="H193" s="94" t="str">
        <f t="shared" si="18"/>
        <v/>
      </c>
      <c r="I193" s="94" t="str">
        <f t="shared" si="19"/>
        <v/>
      </c>
      <c r="J193" s="93" t="str">
        <f t="shared" si="20"/>
        <v/>
      </c>
      <c r="K193" s="93">
        <v>3</v>
      </c>
      <c r="L193" s="94" t="str">
        <f>L194</f>
        <v/>
      </c>
      <c r="M193" s="93" t="s">
        <v>76</v>
      </c>
    </row>
    <row r="194" spans="1:14" x14ac:dyDescent="0.55000000000000004">
      <c r="A194" s="93" t="str">
        <f>IF(Fours!$E$44&gt;0,Fours!$E$44,"")</f>
        <v/>
      </c>
      <c r="B194" s="94" t="e">
        <f t="shared" si="24"/>
        <v>#N/A</v>
      </c>
      <c r="C194" s="94">
        <f>IF(A194&gt;0,Fours!F49)</f>
        <v>0</v>
      </c>
      <c r="D194" s="94" t="str">
        <f t="shared" ref="D194:D225" si="25">IF(C194&gt;0,VLOOKUP($C194,Sorted_Array,5,FALSE),"")</f>
        <v/>
      </c>
      <c r="E194" s="94">
        <f>IF(A194&gt;0,'Front sheet'!$E$18,"")</f>
        <v>0</v>
      </c>
      <c r="F194" s="94" t="str">
        <f t="shared" si="23"/>
        <v/>
      </c>
      <c r="G194" s="94" t="str">
        <f>CONCATENATE('Front sheet'!$E$18,"-4",M194)</f>
        <v>-4J</v>
      </c>
      <c r="H194" s="94" t="str">
        <f t="shared" ref="H194:H225" si="26">IF(C194&gt;0,VLOOKUP($C194,Sorted_Array,2,FALSE),"")</f>
        <v/>
      </c>
      <c r="I194" s="94" t="str">
        <f t="shared" ref="I194:I225" si="27">IF(C194&gt;0,VLOOKUP($C194,Sorted_Array,3,FALSE),"")</f>
        <v/>
      </c>
      <c r="J194" s="93" t="str">
        <f t="shared" ref="J194:J225" si="28">IF(C194&gt;0,VLOOKUP($C194,Sorted_Array,4,FALSE),"")</f>
        <v/>
      </c>
      <c r="K194" s="93">
        <v>4</v>
      </c>
      <c r="L194" s="94" t="str">
        <f>IF(A194&gt;0,I194,"")</f>
        <v/>
      </c>
      <c r="M194" s="93" t="s">
        <v>76</v>
      </c>
      <c r="N194" s="94" t="str">
        <f>IF(Fours!E44&gt;0,Fours!F51,"")</f>
        <v/>
      </c>
    </row>
    <row r="195" spans="1:14" x14ac:dyDescent="0.55000000000000004">
      <c r="A195" s="93" t="str">
        <f>IF(Fours!$E$44&gt;0,Fours!$E$44,"")</f>
        <v/>
      </c>
      <c r="B195" s="94" t="e">
        <f t="shared" si="24"/>
        <v>#N/A</v>
      </c>
      <c r="C195" s="94">
        <f>IF(A195&gt;0,Fours!F50)</f>
        <v>0</v>
      </c>
      <c r="D195" s="94" t="str">
        <f t="shared" si="25"/>
        <v/>
      </c>
      <c r="E195" s="94">
        <f>IF(A195&gt;0,'Front sheet'!$E$18,"")</f>
        <v>0</v>
      </c>
      <c r="F195" s="94" t="str">
        <f t="shared" si="23"/>
        <v/>
      </c>
      <c r="G195" s="94" t="str">
        <f>CONCATENATE('Front sheet'!$E$18,"-4",M195)</f>
        <v>-4J</v>
      </c>
      <c r="H195" s="94" t="str">
        <f t="shared" si="26"/>
        <v/>
      </c>
      <c r="I195" s="94" t="str">
        <f t="shared" si="27"/>
        <v/>
      </c>
      <c r="J195" s="93" t="str">
        <f t="shared" si="28"/>
        <v/>
      </c>
      <c r="K195" s="93" t="s">
        <v>68</v>
      </c>
      <c r="L195" s="94" t="str">
        <f>L194</f>
        <v/>
      </c>
      <c r="M195" s="93" t="s">
        <v>76</v>
      </c>
    </row>
    <row r="196" spans="1:14" x14ac:dyDescent="0.55000000000000004">
      <c r="A196" s="93" t="str">
        <f>IF(Fours!$A$54&gt;0,Fours!$A$54,"")</f>
        <v/>
      </c>
      <c r="B196" s="94" t="e">
        <f t="shared" si="24"/>
        <v>#N/A</v>
      </c>
      <c r="C196" s="94">
        <f>IF(A196&gt;0,Fours!B56)</f>
        <v>0</v>
      </c>
      <c r="D196" s="94" t="str">
        <f t="shared" si="25"/>
        <v/>
      </c>
      <c r="E196" s="94">
        <f>IF(A196&gt;0,'Front sheet'!$E$18,"")</f>
        <v>0</v>
      </c>
      <c r="F196" s="94" t="str">
        <f>IF(Fours!A54&gt;0,Fours!B55,"")</f>
        <v/>
      </c>
      <c r="G196" s="94" t="str">
        <f>CONCATENATE('Front sheet'!$E$18,"-4",M196)</f>
        <v>-4K</v>
      </c>
      <c r="H196" s="94" t="str">
        <f t="shared" si="26"/>
        <v/>
      </c>
      <c r="I196" s="94" t="str">
        <f t="shared" si="27"/>
        <v/>
      </c>
      <c r="J196" s="93" t="str">
        <f t="shared" si="28"/>
        <v/>
      </c>
      <c r="K196" s="93">
        <v>1</v>
      </c>
      <c r="L196" s="94" t="str">
        <f>L199</f>
        <v/>
      </c>
      <c r="M196" s="93" t="s">
        <v>77</v>
      </c>
    </row>
    <row r="197" spans="1:14" x14ac:dyDescent="0.55000000000000004">
      <c r="A197" s="93" t="str">
        <f>IF(Fours!$A$54&gt;0,Fours!$A$54,"")</f>
        <v/>
      </c>
      <c r="B197" s="94" t="e">
        <f t="shared" si="24"/>
        <v>#N/A</v>
      </c>
      <c r="C197" s="94">
        <f>IF(A197&gt;0,Fours!B57)</f>
        <v>0</v>
      </c>
      <c r="D197" s="94" t="str">
        <f t="shared" si="25"/>
        <v/>
      </c>
      <c r="E197" s="94">
        <f>IF(A197&gt;0,'Front sheet'!$E$18,"")</f>
        <v>0</v>
      </c>
      <c r="F197" s="94" t="str">
        <f t="shared" si="23"/>
        <v/>
      </c>
      <c r="G197" s="94" t="str">
        <f>CONCATENATE('Front sheet'!$E$18,"-4",M197)</f>
        <v>-4K</v>
      </c>
      <c r="H197" s="94" t="str">
        <f t="shared" si="26"/>
        <v/>
      </c>
      <c r="I197" s="94" t="str">
        <f t="shared" si="27"/>
        <v/>
      </c>
      <c r="J197" s="93" t="str">
        <f t="shared" si="28"/>
        <v/>
      </c>
      <c r="K197" s="93">
        <v>2</v>
      </c>
      <c r="L197" s="94" t="str">
        <f>L199</f>
        <v/>
      </c>
      <c r="M197" s="93" t="s">
        <v>77</v>
      </c>
    </row>
    <row r="198" spans="1:14" x14ac:dyDescent="0.55000000000000004">
      <c r="A198" s="93" t="str">
        <f>IF(Fours!$A$54&gt;0,Fours!$A$54,"")</f>
        <v/>
      </c>
      <c r="B198" s="94" t="e">
        <f t="shared" si="24"/>
        <v>#N/A</v>
      </c>
      <c r="C198" s="94">
        <f>IF(A198&gt;0,Fours!B58)</f>
        <v>0</v>
      </c>
      <c r="D198" s="94" t="str">
        <f t="shared" si="25"/>
        <v/>
      </c>
      <c r="E198" s="94">
        <f>IF(A198&gt;0,'Front sheet'!$E$18,"")</f>
        <v>0</v>
      </c>
      <c r="F198" s="94" t="str">
        <f t="shared" si="23"/>
        <v/>
      </c>
      <c r="G198" s="94" t="str">
        <f>CONCATENATE('Front sheet'!$E$18,"-4",M198)</f>
        <v>-4K</v>
      </c>
      <c r="H198" s="94" t="str">
        <f t="shared" si="26"/>
        <v/>
      </c>
      <c r="I198" s="94" t="str">
        <f t="shared" si="27"/>
        <v/>
      </c>
      <c r="J198" s="93" t="str">
        <f t="shared" si="28"/>
        <v/>
      </c>
      <c r="K198" s="93">
        <v>3</v>
      </c>
      <c r="L198" s="94" t="str">
        <f>L199</f>
        <v/>
      </c>
      <c r="M198" s="93" t="s">
        <v>77</v>
      </c>
    </row>
    <row r="199" spans="1:14" x14ac:dyDescent="0.55000000000000004">
      <c r="A199" s="93" t="str">
        <f>IF(Fours!$A$54&gt;0,Fours!$A$54,"")</f>
        <v/>
      </c>
      <c r="B199" s="94" t="e">
        <f t="shared" si="24"/>
        <v>#N/A</v>
      </c>
      <c r="C199" s="94">
        <f>IF(A199&gt;0,Fours!B59)</f>
        <v>0</v>
      </c>
      <c r="D199" s="94" t="str">
        <f t="shared" si="25"/>
        <v/>
      </c>
      <c r="E199" s="94">
        <f>IF(A199&gt;0,'Front sheet'!$E$18,"")</f>
        <v>0</v>
      </c>
      <c r="F199" s="94" t="str">
        <f t="shared" si="23"/>
        <v/>
      </c>
      <c r="G199" s="94" t="str">
        <f>CONCATENATE('Front sheet'!$E$18,"-4",M199)</f>
        <v>-4K</v>
      </c>
      <c r="H199" s="94" t="str">
        <f t="shared" si="26"/>
        <v/>
      </c>
      <c r="I199" s="94" t="str">
        <f t="shared" si="27"/>
        <v/>
      </c>
      <c r="J199" s="93" t="str">
        <f t="shared" si="28"/>
        <v/>
      </c>
      <c r="K199" s="93">
        <v>4</v>
      </c>
      <c r="L199" s="94" t="str">
        <f>IF(A199&gt;0,I199,"")</f>
        <v/>
      </c>
      <c r="M199" s="93" t="s">
        <v>77</v>
      </c>
      <c r="N199" s="94" t="str">
        <f>IF(Fours!A54&gt;0,Fours!B61,"")</f>
        <v/>
      </c>
    </row>
    <row r="200" spans="1:14" x14ac:dyDescent="0.55000000000000004">
      <c r="A200" s="93" t="str">
        <f>IF(Fours!$A$54&gt;0,Fours!$A$54,"")</f>
        <v/>
      </c>
      <c r="B200" s="94" t="e">
        <f t="shared" si="24"/>
        <v>#N/A</v>
      </c>
      <c r="C200" s="94">
        <f>IF(A200&gt;0,Fours!B60)</f>
        <v>0</v>
      </c>
      <c r="D200" s="94" t="str">
        <f t="shared" si="25"/>
        <v/>
      </c>
      <c r="E200" s="94">
        <f>IF(A200&gt;0,'Front sheet'!$E$18,"")</f>
        <v>0</v>
      </c>
      <c r="F200" s="94" t="str">
        <f t="shared" si="23"/>
        <v/>
      </c>
      <c r="G200" s="94" t="str">
        <f>CONCATENATE('Front sheet'!$E$18,"-4",M200)</f>
        <v>-4K</v>
      </c>
      <c r="H200" s="94" t="str">
        <f t="shared" si="26"/>
        <v/>
      </c>
      <c r="I200" s="94" t="str">
        <f t="shared" si="27"/>
        <v/>
      </c>
      <c r="J200" s="93" t="str">
        <f t="shared" si="28"/>
        <v/>
      </c>
      <c r="K200" s="93" t="s">
        <v>68</v>
      </c>
      <c r="L200" s="94" t="str">
        <f>L199</f>
        <v/>
      </c>
      <c r="M200" s="93" t="s">
        <v>77</v>
      </c>
    </row>
    <row r="201" spans="1:14" x14ac:dyDescent="0.55000000000000004">
      <c r="A201" s="93" t="str">
        <f>IF(Fours!$E$54&gt;0,Fours!$E$54,"")</f>
        <v/>
      </c>
      <c r="B201" s="94" t="e">
        <f t="shared" si="24"/>
        <v>#N/A</v>
      </c>
      <c r="C201" s="94">
        <f>IF(A201&gt;0,Fours!F56)</f>
        <v>0</v>
      </c>
      <c r="D201" s="94" t="str">
        <f t="shared" si="25"/>
        <v/>
      </c>
      <c r="E201" s="94">
        <f>IF(A201&gt;0,'Front sheet'!$E$18,"")</f>
        <v>0</v>
      </c>
      <c r="F201" s="94" t="str">
        <f>IF(Fours!E54&gt;0,Fours!F55,"")</f>
        <v/>
      </c>
      <c r="G201" s="94" t="str">
        <f>CONCATENATE('Front sheet'!$E$18,"-4",M201)</f>
        <v>-4L</v>
      </c>
      <c r="H201" s="94" t="str">
        <f t="shared" si="26"/>
        <v/>
      </c>
      <c r="I201" s="94" t="str">
        <f t="shared" si="27"/>
        <v/>
      </c>
      <c r="J201" s="93" t="str">
        <f t="shared" si="28"/>
        <v/>
      </c>
      <c r="K201" s="93">
        <v>1</v>
      </c>
      <c r="L201" s="94" t="str">
        <f>L204</f>
        <v/>
      </c>
      <c r="M201" s="93" t="s">
        <v>78</v>
      </c>
    </row>
    <row r="202" spans="1:14" x14ac:dyDescent="0.55000000000000004">
      <c r="A202" s="93" t="str">
        <f>IF(Fours!$E$54&gt;0,Fours!$E$54,"")</f>
        <v/>
      </c>
      <c r="B202" s="94" t="e">
        <f t="shared" si="24"/>
        <v>#N/A</v>
      </c>
      <c r="C202" s="94">
        <f>IF(A202&gt;0,Fours!F57)</f>
        <v>0</v>
      </c>
      <c r="D202" s="94" t="str">
        <f t="shared" si="25"/>
        <v/>
      </c>
      <c r="E202" s="94">
        <f>IF(A202&gt;0,'Front sheet'!$E$18,"")</f>
        <v>0</v>
      </c>
      <c r="F202" s="94" t="str">
        <f t="shared" si="23"/>
        <v/>
      </c>
      <c r="G202" s="94" t="str">
        <f>CONCATENATE('Front sheet'!$E$18,"-4",M202)</f>
        <v>-4L</v>
      </c>
      <c r="H202" s="94" t="str">
        <f t="shared" si="26"/>
        <v/>
      </c>
      <c r="I202" s="94" t="str">
        <f t="shared" si="27"/>
        <v/>
      </c>
      <c r="J202" s="93" t="str">
        <f t="shared" si="28"/>
        <v/>
      </c>
      <c r="K202" s="93">
        <v>2</v>
      </c>
      <c r="L202" s="94" t="str">
        <f>L204</f>
        <v/>
      </c>
      <c r="M202" s="93" t="s">
        <v>78</v>
      </c>
    </row>
    <row r="203" spans="1:14" x14ac:dyDescent="0.55000000000000004">
      <c r="A203" s="93" t="str">
        <f>IF(Fours!$E$54&gt;0,Fours!$E$54,"")</f>
        <v/>
      </c>
      <c r="B203" s="94" t="e">
        <f t="shared" si="24"/>
        <v>#N/A</v>
      </c>
      <c r="C203" s="94">
        <f>IF(A203&gt;0,Fours!F58)</f>
        <v>0</v>
      </c>
      <c r="D203" s="94" t="str">
        <f t="shared" si="25"/>
        <v/>
      </c>
      <c r="E203" s="94">
        <f>IF(A203&gt;0,'Front sheet'!$E$18,"")</f>
        <v>0</v>
      </c>
      <c r="F203" s="94" t="str">
        <f t="shared" si="23"/>
        <v/>
      </c>
      <c r="G203" s="94" t="str">
        <f>CONCATENATE('Front sheet'!$E$18,"-4",M203)</f>
        <v>-4L</v>
      </c>
      <c r="H203" s="94" t="str">
        <f t="shared" si="26"/>
        <v/>
      </c>
      <c r="I203" s="94" t="str">
        <f t="shared" si="27"/>
        <v/>
      </c>
      <c r="J203" s="93" t="str">
        <f t="shared" si="28"/>
        <v/>
      </c>
      <c r="K203" s="93">
        <v>3</v>
      </c>
      <c r="L203" s="94" t="str">
        <f>L204</f>
        <v/>
      </c>
      <c r="M203" s="93" t="s">
        <v>78</v>
      </c>
    </row>
    <row r="204" spans="1:14" x14ac:dyDescent="0.55000000000000004">
      <c r="A204" s="93" t="str">
        <f>IF(Fours!$E$54&gt;0,Fours!$E$54,"")</f>
        <v/>
      </c>
      <c r="B204" s="94" t="e">
        <f t="shared" si="24"/>
        <v>#N/A</v>
      </c>
      <c r="C204" s="94">
        <f>IF(A204&gt;0,Fours!F59)</f>
        <v>0</v>
      </c>
      <c r="D204" s="94" t="str">
        <f t="shared" si="25"/>
        <v/>
      </c>
      <c r="E204" s="94">
        <f>IF(A204&gt;0,'Front sheet'!$E$18,"")</f>
        <v>0</v>
      </c>
      <c r="F204" s="94" t="str">
        <f t="shared" si="23"/>
        <v/>
      </c>
      <c r="G204" s="94" t="str">
        <f>CONCATENATE('Front sheet'!$E$18,"-4",M204)</f>
        <v>-4L</v>
      </c>
      <c r="H204" s="94" t="str">
        <f t="shared" si="26"/>
        <v/>
      </c>
      <c r="I204" s="94" t="str">
        <f t="shared" si="27"/>
        <v/>
      </c>
      <c r="J204" s="93" t="str">
        <f t="shared" si="28"/>
        <v/>
      </c>
      <c r="K204" s="93">
        <v>4</v>
      </c>
      <c r="L204" s="94" t="str">
        <f>IF(A204&gt;0,I204,"")</f>
        <v/>
      </c>
      <c r="M204" s="93" t="s">
        <v>78</v>
      </c>
      <c r="N204" s="94" t="str">
        <f>IF(Fours!E54&gt;0,Fours!F61,"")</f>
        <v/>
      </c>
    </row>
    <row r="205" spans="1:14" x14ac:dyDescent="0.55000000000000004">
      <c r="A205" s="93" t="str">
        <f>IF(Fours!$E$54&gt;0,Fours!$E$54,"")</f>
        <v/>
      </c>
      <c r="B205" s="94" t="e">
        <f t="shared" si="24"/>
        <v>#N/A</v>
      </c>
      <c r="C205" s="94">
        <f>IF(A205&gt;0,Fours!F60)</f>
        <v>0</v>
      </c>
      <c r="D205" s="94" t="str">
        <f t="shared" si="25"/>
        <v/>
      </c>
      <c r="E205" s="94">
        <f>IF(A205&gt;0,'Front sheet'!$E$18,"")</f>
        <v>0</v>
      </c>
      <c r="F205" s="94" t="str">
        <f t="shared" si="23"/>
        <v/>
      </c>
      <c r="G205" s="94" t="str">
        <f>CONCATENATE('Front sheet'!$E$18,"-4",M205)</f>
        <v>-4L</v>
      </c>
      <c r="H205" s="94" t="str">
        <f t="shared" si="26"/>
        <v/>
      </c>
      <c r="I205" s="94" t="str">
        <f t="shared" si="27"/>
        <v/>
      </c>
      <c r="J205" s="93" t="str">
        <f t="shared" si="28"/>
        <v/>
      </c>
      <c r="K205" s="93" t="s">
        <v>68</v>
      </c>
      <c r="L205" s="94" t="str">
        <f>L204</f>
        <v/>
      </c>
      <c r="M205" s="93" t="s">
        <v>78</v>
      </c>
    </row>
    <row r="206" spans="1:14" x14ac:dyDescent="0.55000000000000004">
      <c r="A206" s="93" t="str">
        <f>IF(Fours!$A$64&gt;0,Fours!$A$64,"")</f>
        <v/>
      </c>
      <c r="B206" s="94" t="e">
        <f t="shared" si="24"/>
        <v>#N/A</v>
      </c>
      <c r="C206" s="94">
        <f>IF(A206&gt;0,Fours!B66)</f>
        <v>0</v>
      </c>
      <c r="D206" s="94" t="str">
        <f t="shared" si="25"/>
        <v/>
      </c>
      <c r="E206" s="94">
        <f>IF(A206&gt;0,'Front sheet'!$E$18,"")</f>
        <v>0</v>
      </c>
      <c r="F206" s="94" t="str">
        <f>IF(Fours!A64&gt;0,Fours!B65,"")</f>
        <v/>
      </c>
      <c r="G206" s="94" t="str">
        <f>CONCATENATE('Front sheet'!$E$18,"-4",M206)</f>
        <v>-4M</v>
      </c>
      <c r="H206" s="94" t="str">
        <f t="shared" si="26"/>
        <v/>
      </c>
      <c r="I206" s="94" t="str">
        <f t="shared" si="27"/>
        <v/>
      </c>
      <c r="J206" s="93" t="str">
        <f t="shared" si="28"/>
        <v/>
      </c>
      <c r="K206" s="93">
        <v>1</v>
      </c>
      <c r="L206" s="94" t="str">
        <f>L209</f>
        <v/>
      </c>
      <c r="M206" s="93" t="s">
        <v>79</v>
      </c>
    </row>
    <row r="207" spans="1:14" x14ac:dyDescent="0.55000000000000004">
      <c r="A207" s="93" t="str">
        <f>IF(Fours!$A$64&gt;0,Fours!$A$64,"")</f>
        <v/>
      </c>
      <c r="B207" s="94" t="e">
        <f t="shared" si="24"/>
        <v>#N/A</v>
      </c>
      <c r="C207" s="94">
        <f>IF(A207&gt;0,Fours!B67)</f>
        <v>0</v>
      </c>
      <c r="D207" s="94" t="str">
        <f t="shared" si="25"/>
        <v/>
      </c>
      <c r="E207" s="94">
        <f>IF(A207&gt;0,'Front sheet'!$E$18,"")</f>
        <v>0</v>
      </c>
      <c r="F207" s="94" t="str">
        <f t="shared" si="23"/>
        <v/>
      </c>
      <c r="G207" s="94" t="str">
        <f>CONCATENATE('Front sheet'!$E$18,"-4",M207)</f>
        <v>-4M</v>
      </c>
      <c r="H207" s="94" t="str">
        <f t="shared" si="26"/>
        <v/>
      </c>
      <c r="I207" s="94" t="str">
        <f t="shared" si="27"/>
        <v/>
      </c>
      <c r="J207" s="93" t="str">
        <f t="shared" si="28"/>
        <v/>
      </c>
      <c r="K207" s="93">
        <v>2</v>
      </c>
      <c r="L207" s="94" t="str">
        <f>L209</f>
        <v/>
      </c>
      <c r="M207" s="93" t="s">
        <v>79</v>
      </c>
    </row>
    <row r="208" spans="1:14" x14ac:dyDescent="0.55000000000000004">
      <c r="A208" s="93" t="str">
        <f>IF(Fours!$A$64&gt;0,Fours!$A$64,"")</f>
        <v/>
      </c>
      <c r="B208" s="94" t="e">
        <f t="shared" si="24"/>
        <v>#N/A</v>
      </c>
      <c r="C208" s="94">
        <f>IF(A208&gt;0,Fours!B68)</f>
        <v>0</v>
      </c>
      <c r="D208" s="94" t="str">
        <f t="shared" si="25"/>
        <v/>
      </c>
      <c r="E208" s="94">
        <f>IF(A208&gt;0,'Front sheet'!$E$18,"")</f>
        <v>0</v>
      </c>
      <c r="F208" s="94" t="str">
        <f t="shared" si="23"/>
        <v/>
      </c>
      <c r="G208" s="94" t="str">
        <f>CONCATENATE('Front sheet'!$E$18,"-4",M208)</f>
        <v>-4M</v>
      </c>
      <c r="H208" s="94" t="str">
        <f t="shared" si="26"/>
        <v/>
      </c>
      <c r="I208" s="94" t="str">
        <f t="shared" si="27"/>
        <v/>
      </c>
      <c r="J208" s="93" t="str">
        <f t="shared" si="28"/>
        <v/>
      </c>
      <c r="K208" s="93">
        <v>3</v>
      </c>
      <c r="L208" s="94" t="str">
        <f>L209</f>
        <v/>
      </c>
      <c r="M208" s="93" t="s">
        <v>79</v>
      </c>
    </row>
    <row r="209" spans="1:14" x14ac:dyDescent="0.55000000000000004">
      <c r="A209" s="93" t="str">
        <f>IF(Fours!$A$64&gt;0,Fours!$A$64,"")</f>
        <v/>
      </c>
      <c r="B209" s="94" t="e">
        <f t="shared" si="24"/>
        <v>#N/A</v>
      </c>
      <c r="C209" s="94">
        <f>IF(A209&gt;0,Fours!B69)</f>
        <v>0</v>
      </c>
      <c r="D209" s="94" t="str">
        <f t="shared" si="25"/>
        <v/>
      </c>
      <c r="E209" s="94">
        <f>IF(A209&gt;0,'Front sheet'!$E$18,"")</f>
        <v>0</v>
      </c>
      <c r="F209" s="94" t="str">
        <f t="shared" si="23"/>
        <v/>
      </c>
      <c r="G209" s="94" t="str">
        <f>CONCATENATE('Front sheet'!$E$18,"-4",M209)</f>
        <v>-4M</v>
      </c>
      <c r="H209" s="94" t="str">
        <f t="shared" si="26"/>
        <v/>
      </c>
      <c r="I209" s="94" t="str">
        <f t="shared" si="27"/>
        <v/>
      </c>
      <c r="J209" s="93" t="str">
        <f t="shared" si="28"/>
        <v/>
      </c>
      <c r="K209" s="93">
        <v>4</v>
      </c>
      <c r="L209" s="94" t="str">
        <f>IF(A209&gt;0,I209,"")</f>
        <v/>
      </c>
      <c r="M209" s="93" t="s">
        <v>79</v>
      </c>
      <c r="N209" s="94" t="str">
        <f>IF(Fours!A64&gt;0,Fours!B71,"")</f>
        <v/>
      </c>
    </row>
    <row r="210" spans="1:14" x14ac:dyDescent="0.55000000000000004">
      <c r="A210" s="93" t="str">
        <f>IF(Fours!$A$64&gt;0,Fours!$A$64,"")</f>
        <v/>
      </c>
      <c r="B210" s="94" t="e">
        <f t="shared" ref="B210:B225" si="29">IF(A210&gt;0,VLOOKUP(A210,Fours,2,FALSE),"")</f>
        <v>#N/A</v>
      </c>
      <c r="C210" s="94">
        <f>IF(A210&gt;0,Fours!B70)</f>
        <v>0</v>
      </c>
      <c r="D210" s="94" t="str">
        <f t="shared" si="25"/>
        <v/>
      </c>
      <c r="E210" s="94">
        <f>IF(A210&gt;0,'Front sheet'!$E$18,"")</f>
        <v>0</v>
      </c>
      <c r="F210" s="94" t="str">
        <f t="shared" si="23"/>
        <v/>
      </c>
      <c r="G210" s="94" t="str">
        <f>CONCATENATE('Front sheet'!$E$18,"-4",M210)</f>
        <v>-4M</v>
      </c>
      <c r="H210" s="94" t="str">
        <f t="shared" si="26"/>
        <v/>
      </c>
      <c r="I210" s="94" t="str">
        <f t="shared" si="27"/>
        <v/>
      </c>
      <c r="J210" s="93" t="str">
        <f t="shared" si="28"/>
        <v/>
      </c>
      <c r="K210" s="93" t="s">
        <v>68</v>
      </c>
      <c r="L210" s="94" t="str">
        <f>L209</f>
        <v/>
      </c>
      <c r="M210" s="93" t="s">
        <v>79</v>
      </c>
    </row>
    <row r="211" spans="1:14" x14ac:dyDescent="0.55000000000000004">
      <c r="A211" s="93" t="str">
        <f>IF(Fours!$E$64&gt;0,Fours!$E$64,"")</f>
        <v/>
      </c>
      <c r="B211" s="94" t="e">
        <f t="shared" si="29"/>
        <v>#N/A</v>
      </c>
      <c r="C211" s="94">
        <f>IF(A211&gt;0,Fours!F66)</f>
        <v>0</v>
      </c>
      <c r="D211" s="94" t="str">
        <f t="shared" si="25"/>
        <v/>
      </c>
      <c r="E211" s="94">
        <f>IF(A211&gt;0,'Front sheet'!$E$18,"")</f>
        <v>0</v>
      </c>
      <c r="F211" s="94" t="str">
        <f>IF(Fours!E64&gt;0,Fours!F65,"")</f>
        <v/>
      </c>
      <c r="G211" s="94" t="str">
        <f>CONCATENATE('Front sheet'!$E$18,"-4",M211)</f>
        <v>-4N</v>
      </c>
      <c r="H211" s="94" t="str">
        <f t="shared" si="26"/>
        <v/>
      </c>
      <c r="I211" s="94" t="str">
        <f t="shared" si="27"/>
        <v/>
      </c>
      <c r="J211" s="93" t="str">
        <f t="shared" si="28"/>
        <v/>
      </c>
      <c r="K211" s="93">
        <v>1</v>
      </c>
      <c r="L211" s="94" t="str">
        <f>L214</f>
        <v/>
      </c>
      <c r="M211" s="93" t="s">
        <v>80</v>
      </c>
    </row>
    <row r="212" spans="1:14" x14ac:dyDescent="0.55000000000000004">
      <c r="A212" s="93" t="str">
        <f>IF(Fours!$E$64&gt;0,Fours!$E$64,"")</f>
        <v/>
      </c>
      <c r="B212" s="94" t="e">
        <f t="shared" si="29"/>
        <v>#N/A</v>
      </c>
      <c r="C212" s="94">
        <f>IF(A212&gt;0,Fours!F67)</f>
        <v>0</v>
      </c>
      <c r="D212" s="94" t="str">
        <f t="shared" si="25"/>
        <v/>
      </c>
      <c r="E212" s="94">
        <f>IF(A212&gt;0,'Front sheet'!$E$18,"")</f>
        <v>0</v>
      </c>
      <c r="F212" s="94" t="str">
        <f t="shared" ref="F212:F265" si="30">F211</f>
        <v/>
      </c>
      <c r="G212" s="94" t="str">
        <f>CONCATENATE('Front sheet'!$E$18,"-4",M212)</f>
        <v>-4N</v>
      </c>
      <c r="H212" s="94" t="str">
        <f t="shared" si="26"/>
        <v/>
      </c>
      <c r="I212" s="94" t="str">
        <f t="shared" si="27"/>
        <v/>
      </c>
      <c r="J212" s="93" t="str">
        <f t="shared" si="28"/>
        <v/>
      </c>
      <c r="K212" s="93">
        <v>2</v>
      </c>
      <c r="L212" s="94" t="str">
        <f>L214</f>
        <v/>
      </c>
      <c r="M212" s="93" t="s">
        <v>80</v>
      </c>
    </row>
    <row r="213" spans="1:14" x14ac:dyDescent="0.55000000000000004">
      <c r="A213" s="93" t="str">
        <f>IF(Fours!$E$64&gt;0,Fours!$E$64,"")</f>
        <v/>
      </c>
      <c r="B213" s="94" t="e">
        <f t="shared" si="29"/>
        <v>#N/A</v>
      </c>
      <c r="C213" s="94">
        <f>IF(A213&gt;0,Fours!F68)</f>
        <v>0</v>
      </c>
      <c r="D213" s="94" t="str">
        <f t="shared" si="25"/>
        <v/>
      </c>
      <c r="E213" s="94">
        <f>IF(A213&gt;0,'Front sheet'!$E$18,"")</f>
        <v>0</v>
      </c>
      <c r="F213" s="94" t="str">
        <f t="shared" si="30"/>
        <v/>
      </c>
      <c r="G213" s="94" t="str">
        <f>CONCATENATE('Front sheet'!$E$18,"-4",M213)</f>
        <v>-4N</v>
      </c>
      <c r="H213" s="94" t="str">
        <f t="shared" si="26"/>
        <v/>
      </c>
      <c r="I213" s="94" t="str">
        <f t="shared" si="27"/>
        <v/>
      </c>
      <c r="J213" s="93" t="str">
        <f t="shared" si="28"/>
        <v/>
      </c>
      <c r="K213" s="93">
        <v>3</v>
      </c>
      <c r="L213" s="94" t="str">
        <f>L214</f>
        <v/>
      </c>
      <c r="M213" s="93" t="s">
        <v>80</v>
      </c>
    </row>
    <row r="214" spans="1:14" x14ac:dyDescent="0.55000000000000004">
      <c r="A214" s="93" t="str">
        <f>IF(Fours!$E$64&gt;0,Fours!$E$64,"")</f>
        <v/>
      </c>
      <c r="B214" s="94" t="e">
        <f t="shared" si="29"/>
        <v>#N/A</v>
      </c>
      <c r="C214" s="94">
        <f>IF(A214&gt;0,Fours!F69)</f>
        <v>0</v>
      </c>
      <c r="D214" s="94" t="str">
        <f t="shared" si="25"/>
        <v/>
      </c>
      <c r="E214" s="94">
        <f>IF(A214&gt;0,'Front sheet'!$E$18,"")</f>
        <v>0</v>
      </c>
      <c r="F214" s="94" t="str">
        <f t="shared" si="30"/>
        <v/>
      </c>
      <c r="G214" s="94" t="str">
        <f>CONCATENATE('Front sheet'!$E$18,"-4",M214)</f>
        <v>-4N</v>
      </c>
      <c r="H214" s="94" t="str">
        <f t="shared" si="26"/>
        <v/>
      </c>
      <c r="I214" s="94" t="str">
        <f t="shared" si="27"/>
        <v/>
      </c>
      <c r="J214" s="93" t="str">
        <f t="shared" si="28"/>
        <v/>
      </c>
      <c r="K214" s="93">
        <v>4</v>
      </c>
      <c r="L214" s="94" t="str">
        <f>IF(A214&gt;0,I214,"")</f>
        <v/>
      </c>
      <c r="M214" s="93" t="s">
        <v>80</v>
      </c>
      <c r="N214" s="94" t="str">
        <f>IF(Fours!E64&gt;0,Fours!F71,"")</f>
        <v/>
      </c>
    </row>
    <row r="215" spans="1:14" x14ac:dyDescent="0.55000000000000004">
      <c r="A215" s="93" t="str">
        <f>IF(Fours!$E$64&gt;0,Fours!$E$64,"")</f>
        <v/>
      </c>
      <c r="B215" s="94" t="e">
        <f t="shared" si="29"/>
        <v>#N/A</v>
      </c>
      <c r="C215" s="94">
        <f>IF(A215&gt;0,Fours!F70)</f>
        <v>0</v>
      </c>
      <c r="D215" s="94" t="str">
        <f t="shared" si="25"/>
        <v/>
      </c>
      <c r="E215" s="94">
        <f>IF(A215&gt;0,'Front sheet'!$E$18,"")</f>
        <v>0</v>
      </c>
      <c r="F215" s="94" t="str">
        <f t="shared" si="30"/>
        <v/>
      </c>
      <c r="G215" s="94" t="str">
        <f>CONCATENATE('Front sheet'!$E$18,"-4",M215)</f>
        <v>-4N</v>
      </c>
      <c r="H215" s="94" t="str">
        <f t="shared" si="26"/>
        <v/>
      </c>
      <c r="I215" s="94" t="str">
        <f t="shared" si="27"/>
        <v/>
      </c>
      <c r="J215" s="93" t="str">
        <f t="shared" si="28"/>
        <v/>
      </c>
      <c r="K215" s="93" t="s">
        <v>68</v>
      </c>
      <c r="L215" s="94" t="str">
        <f>L214</f>
        <v/>
      </c>
      <c r="M215" s="93" t="s">
        <v>80</v>
      </c>
    </row>
    <row r="216" spans="1:14" x14ac:dyDescent="0.55000000000000004">
      <c r="A216" s="93" t="str">
        <f>IF(Fours!$A$74&gt;0,Fours!$A$74,"")</f>
        <v/>
      </c>
      <c r="B216" s="94" t="e">
        <f t="shared" si="29"/>
        <v>#N/A</v>
      </c>
      <c r="C216" s="94">
        <f>IF(A216&gt;0,Fours!B76)</f>
        <v>0</v>
      </c>
      <c r="D216" s="94" t="str">
        <f t="shared" si="25"/>
        <v/>
      </c>
      <c r="E216" s="94">
        <f>IF(A216&gt;0,'Front sheet'!$E$18,"")</f>
        <v>0</v>
      </c>
      <c r="F216" s="94" t="str">
        <f>IF(Fours!A74&gt;0,Fours!B75,"")</f>
        <v/>
      </c>
      <c r="G216" s="94" t="str">
        <f>CONCATENATE('Front sheet'!$E$18,"-4",M216)</f>
        <v>-4O</v>
      </c>
      <c r="H216" s="94" t="str">
        <f t="shared" si="26"/>
        <v/>
      </c>
      <c r="I216" s="94" t="str">
        <f t="shared" si="27"/>
        <v/>
      </c>
      <c r="J216" s="93" t="str">
        <f t="shared" si="28"/>
        <v/>
      </c>
      <c r="K216" s="93">
        <v>1</v>
      </c>
      <c r="L216" s="94" t="str">
        <f>L219</f>
        <v/>
      </c>
      <c r="M216" s="93" t="s">
        <v>81</v>
      </c>
    </row>
    <row r="217" spans="1:14" x14ac:dyDescent="0.55000000000000004">
      <c r="A217" s="93" t="str">
        <f>IF(Fours!$A$74&gt;0,Fours!$A$74,"")</f>
        <v/>
      </c>
      <c r="B217" s="94" t="e">
        <f t="shared" si="29"/>
        <v>#N/A</v>
      </c>
      <c r="C217" s="94">
        <f>IF(A217&gt;0,Fours!B77)</f>
        <v>0</v>
      </c>
      <c r="D217" s="94" t="str">
        <f t="shared" si="25"/>
        <v/>
      </c>
      <c r="E217" s="94">
        <f>IF(A217&gt;0,'Front sheet'!$E$18,"")</f>
        <v>0</v>
      </c>
      <c r="F217" s="94" t="str">
        <f t="shared" si="30"/>
        <v/>
      </c>
      <c r="G217" s="94" t="str">
        <f>CONCATENATE('Front sheet'!$E$18,"-4",M217)</f>
        <v>-4O</v>
      </c>
      <c r="H217" s="94" t="str">
        <f t="shared" si="26"/>
        <v/>
      </c>
      <c r="I217" s="94" t="str">
        <f t="shared" si="27"/>
        <v/>
      </c>
      <c r="J217" s="93" t="str">
        <f t="shared" si="28"/>
        <v/>
      </c>
      <c r="K217" s="93">
        <v>2</v>
      </c>
      <c r="L217" s="94" t="str">
        <f>L219</f>
        <v/>
      </c>
      <c r="M217" s="93" t="s">
        <v>81</v>
      </c>
    </row>
    <row r="218" spans="1:14" x14ac:dyDescent="0.55000000000000004">
      <c r="A218" s="93" t="str">
        <f>IF(Fours!$A$74&gt;0,Fours!$A$74,"")</f>
        <v/>
      </c>
      <c r="B218" s="94" t="e">
        <f t="shared" si="29"/>
        <v>#N/A</v>
      </c>
      <c r="C218" s="94">
        <f>IF(A218&gt;0,Fours!B78)</f>
        <v>0</v>
      </c>
      <c r="D218" s="94" t="str">
        <f t="shared" si="25"/>
        <v/>
      </c>
      <c r="E218" s="94">
        <f>IF(A218&gt;0,'Front sheet'!$E$18,"")</f>
        <v>0</v>
      </c>
      <c r="F218" s="94" t="str">
        <f t="shared" si="30"/>
        <v/>
      </c>
      <c r="G218" s="94" t="str">
        <f>CONCATENATE('Front sheet'!$E$18,"-4",M218)</f>
        <v>-4O</v>
      </c>
      <c r="H218" s="94" t="str">
        <f t="shared" si="26"/>
        <v/>
      </c>
      <c r="I218" s="94" t="str">
        <f t="shared" si="27"/>
        <v/>
      </c>
      <c r="J218" s="93" t="str">
        <f t="shared" si="28"/>
        <v/>
      </c>
      <c r="K218" s="93">
        <v>3</v>
      </c>
      <c r="L218" s="94" t="str">
        <f>L219</f>
        <v/>
      </c>
      <c r="M218" s="93" t="s">
        <v>81</v>
      </c>
    </row>
    <row r="219" spans="1:14" x14ac:dyDescent="0.55000000000000004">
      <c r="A219" s="93" t="str">
        <f>IF(Fours!$A$74&gt;0,Fours!$A$74,"")</f>
        <v/>
      </c>
      <c r="B219" s="94" t="e">
        <f t="shared" si="29"/>
        <v>#N/A</v>
      </c>
      <c r="C219" s="94">
        <f>IF(A219&gt;0,Fours!B79)</f>
        <v>0</v>
      </c>
      <c r="D219" s="94" t="str">
        <f t="shared" si="25"/>
        <v/>
      </c>
      <c r="E219" s="94">
        <f>IF(A219&gt;0,'Front sheet'!$E$18,"")</f>
        <v>0</v>
      </c>
      <c r="F219" s="94" t="str">
        <f t="shared" si="30"/>
        <v/>
      </c>
      <c r="G219" s="94" t="str">
        <f>CONCATENATE('Front sheet'!$E$18,"-4",M219)</f>
        <v>-4O</v>
      </c>
      <c r="H219" s="94" t="str">
        <f t="shared" si="26"/>
        <v/>
      </c>
      <c r="I219" s="94" t="str">
        <f t="shared" si="27"/>
        <v/>
      </c>
      <c r="J219" s="93" t="str">
        <f t="shared" si="28"/>
        <v/>
      </c>
      <c r="K219" s="93">
        <v>4</v>
      </c>
      <c r="L219" s="94" t="str">
        <f>IF(A219&gt;0,I219,"")</f>
        <v/>
      </c>
      <c r="M219" s="93" t="s">
        <v>81</v>
      </c>
      <c r="N219" s="94" t="str">
        <f>IF(Fours!A74&gt;0,Fours!B81,"")</f>
        <v/>
      </c>
    </row>
    <row r="220" spans="1:14" x14ac:dyDescent="0.55000000000000004">
      <c r="A220" s="93" t="str">
        <f>IF(Fours!$A$74&gt;0,Fours!$A$74,"")</f>
        <v/>
      </c>
      <c r="B220" s="94" t="e">
        <f t="shared" si="29"/>
        <v>#N/A</v>
      </c>
      <c r="C220" s="94">
        <f>IF(A220&gt;0,Fours!B80)</f>
        <v>0</v>
      </c>
      <c r="D220" s="94" t="str">
        <f t="shared" si="25"/>
        <v/>
      </c>
      <c r="E220" s="94">
        <f>IF(A220&gt;0,'Front sheet'!$E$18,"")</f>
        <v>0</v>
      </c>
      <c r="F220" s="94" t="str">
        <f t="shared" si="30"/>
        <v/>
      </c>
      <c r="G220" s="94" t="str">
        <f>CONCATENATE('Front sheet'!$E$18,"-4",M220)</f>
        <v>-4O</v>
      </c>
      <c r="H220" s="94" t="str">
        <f t="shared" si="26"/>
        <v/>
      </c>
      <c r="I220" s="94" t="str">
        <f t="shared" si="27"/>
        <v/>
      </c>
      <c r="J220" s="93" t="str">
        <f t="shared" si="28"/>
        <v/>
      </c>
      <c r="K220" s="93" t="s">
        <v>68</v>
      </c>
      <c r="L220" s="94" t="str">
        <f>L219</f>
        <v/>
      </c>
      <c r="M220" s="93" t="s">
        <v>81</v>
      </c>
    </row>
    <row r="221" spans="1:14" x14ac:dyDescent="0.55000000000000004">
      <c r="A221" s="93" t="str">
        <f>IF(Fours!$E$74&gt;0,Fours!$E$74,"")</f>
        <v/>
      </c>
      <c r="B221" s="94" t="e">
        <f t="shared" si="29"/>
        <v>#N/A</v>
      </c>
      <c r="C221" s="94">
        <f>IF(A221&gt;0,Fours!F76)</f>
        <v>0</v>
      </c>
      <c r="D221" s="94" t="str">
        <f t="shared" si="25"/>
        <v/>
      </c>
      <c r="E221" s="94">
        <f>IF(A221&gt;0,'Front sheet'!$E$18,"")</f>
        <v>0</v>
      </c>
      <c r="F221" s="94" t="str">
        <f>IF(Fours!E74&gt;0,Fours!F75,"")</f>
        <v/>
      </c>
      <c r="G221" s="94" t="str">
        <f>CONCATENATE('Front sheet'!$E$18,"-4",M221)</f>
        <v>-4P</v>
      </c>
      <c r="H221" s="94" t="str">
        <f t="shared" si="26"/>
        <v/>
      </c>
      <c r="I221" s="94" t="str">
        <f t="shared" si="27"/>
        <v/>
      </c>
      <c r="J221" s="93" t="str">
        <f t="shared" si="28"/>
        <v/>
      </c>
      <c r="K221" s="93">
        <v>1</v>
      </c>
      <c r="L221" s="94" t="str">
        <f>L224</f>
        <v/>
      </c>
      <c r="M221" s="93" t="s">
        <v>82</v>
      </c>
    </row>
    <row r="222" spans="1:14" x14ac:dyDescent="0.55000000000000004">
      <c r="A222" s="93" t="str">
        <f>IF(Fours!$E$74&gt;0,Fours!$E$74,"")</f>
        <v/>
      </c>
      <c r="B222" s="94" t="e">
        <f t="shared" si="29"/>
        <v>#N/A</v>
      </c>
      <c r="C222" s="94">
        <f>IF(A222&gt;0,Fours!F77)</f>
        <v>0</v>
      </c>
      <c r="D222" s="94" t="str">
        <f t="shared" si="25"/>
        <v/>
      </c>
      <c r="E222" s="94">
        <f>IF(A222&gt;0,'Front sheet'!$E$18,"")</f>
        <v>0</v>
      </c>
      <c r="F222" s="94" t="str">
        <f t="shared" si="30"/>
        <v/>
      </c>
      <c r="G222" s="94" t="str">
        <f>CONCATENATE('Front sheet'!$E$18,"-4",M222)</f>
        <v>-4P</v>
      </c>
      <c r="H222" s="94" t="str">
        <f t="shared" si="26"/>
        <v/>
      </c>
      <c r="I222" s="94" t="str">
        <f t="shared" si="27"/>
        <v/>
      </c>
      <c r="J222" s="93" t="str">
        <f t="shared" si="28"/>
        <v/>
      </c>
      <c r="K222" s="93">
        <v>2</v>
      </c>
      <c r="L222" s="94" t="str">
        <f>L224</f>
        <v/>
      </c>
      <c r="M222" s="93" t="s">
        <v>82</v>
      </c>
    </row>
    <row r="223" spans="1:14" x14ac:dyDescent="0.55000000000000004">
      <c r="A223" s="93" t="str">
        <f>IF(Fours!$E$74&gt;0,Fours!$E$74,"")</f>
        <v/>
      </c>
      <c r="B223" s="94" t="e">
        <f t="shared" si="29"/>
        <v>#N/A</v>
      </c>
      <c r="C223" s="94">
        <f>IF(A223&gt;0,Fours!F78)</f>
        <v>0</v>
      </c>
      <c r="D223" s="94" t="str">
        <f t="shared" si="25"/>
        <v/>
      </c>
      <c r="E223" s="94">
        <f>IF(A223&gt;0,'Front sheet'!$E$18,"")</f>
        <v>0</v>
      </c>
      <c r="F223" s="94" t="str">
        <f t="shared" si="30"/>
        <v/>
      </c>
      <c r="G223" s="94" t="str">
        <f>CONCATENATE('Front sheet'!$E$18,"-4",M223)</f>
        <v>-4P</v>
      </c>
      <c r="H223" s="94" t="str">
        <f t="shared" si="26"/>
        <v/>
      </c>
      <c r="I223" s="94" t="str">
        <f t="shared" si="27"/>
        <v/>
      </c>
      <c r="J223" s="93" t="str">
        <f t="shared" si="28"/>
        <v/>
      </c>
      <c r="K223" s="93">
        <v>3</v>
      </c>
      <c r="L223" s="94" t="str">
        <f>L224</f>
        <v/>
      </c>
      <c r="M223" s="93" t="s">
        <v>82</v>
      </c>
    </row>
    <row r="224" spans="1:14" x14ac:dyDescent="0.55000000000000004">
      <c r="A224" s="93" t="str">
        <f>IF(Fours!$E$74&gt;0,Fours!$E$74,"")</f>
        <v/>
      </c>
      <c r="B224" s="94" t="e">
        <f t="shared" si="29"/>
        <v>#N/A</v>
      </c>
      <c r="C224" s="94">
        <f>IF(A224&gt;0,Fours!F79)</f>
        <v>0</v>
      </c>
      <c r="D224" s="94" t="str">
        <f t="shared" si="25"/>
        <v/>
      </c>
      <c r="E224" s="94">
        <f>IF(A224&gt;0,'Front sheet'!$E$18,"")</f>
        <v>0</v>
      </c>
      <c r="F224" s="94" t="str">
        <f t="shared" si="30"/>
        <v/>
      </c>
      <c r="G224" s="94" t="str">
        <f>CONCATENATE('Front sheet'!$E$18,"-4",M224)</f>
        <v>-4P</v>
      </c>
      <c r="H224" s="94" t="str">
        <f t="shared" si="26"/>
        <v/>
      </c>
      <c r="I224" s="94" t="str">
        <f t="shared" si="27"/>
        <v/>
      </c>
      <c r="J224" s="93" t="str">
        <f t="shared" si="28"/>
        <v/>
      </c>
      <c r="K224" s="93">
        <v>4</v>
      </c>
      <c r="L224" s="94" t="str">
        <f>IF(A224&gt;0,I224,"")</f>
        <v/>
      </c>
      <c r="M224" s="93" t="s">
        <v>82</v>
      </c>
      <c r="N224" s="94" t="str">
        <f>IF(Fours!E74&gt;0,Fours!F81,"")</f>
        <v/>
      </c>
    </row>
    <row r="225" spans="1:14" x14ac:dyDescent="0.55000000000000004">
      <c r="A225" s="93" t="str">
        <f>IF(Fours!$E$74&gt;0,Fours!$E$74,"")</f>
        <v/>
      </c>
      <c r="B225" s="94" t="e">
        <f t="shared" si="29"/>
        <v>#N/A</v>
      </c>
      <c r="C225" s="94">
        <f>IF(A225&gt;0,Fours!F80)</f>
        <v>0</v>
      </c>
      <c r="D225" s="94" t="str">
        <f t="shared" si="25"/>
        <v/>
      </c>
      <c r="E225" s="94">
        <f>IF(A225&gt;0,'Front sheet'!$E$18,"")</f>
        <v>0</v>
      </c>
      <c r="F225" s="94" t="str">
        <f t="shared" si="30"/>
        <v/>
      </c>
      <c r="G225" s="94" t="str">
        <f>CONCATENATE('Front sheet'!$E$18,"-4",M225)</f>
        <v>-4P</v>
      </c>
      <c r="H225" s="94" t="str">
        <f t="shared" si="26"/>
        <v/>
      </c>
      <c r="I225" s="94" t="str">
        <f t="shared" si="27"/>
        <v/>
      </c>
      <c r="J225" s="93" t="str">
        <f t="shared" si="28"/>
        <v/>
      </c>
      <c r="K225" s="93" t="s">
        <v>68</v>
      </c>
      <c r="L225" s="94" t="str">
        <f>L224</f>
        <v/>
      </c>
      <c r="M225" s="93" t="s">
        <v>82</v>
      </c>
    </row>
    <row r="226" spans="1:14" x14ac:dyDescent="0.55000000000000004">
      <c r="A226" s="93" t="str">
        <f>IF(Fours!$A$84&gt;0,Fours!$A$84,"")</f>
        <v/>
      </c>
      <c r="B226" s="94" t="e">
        <f t="shared" ref="B226:B245" si="31">IF(A226&gt;0,VLOOKUP(A226,Fours,2,FALSE),"")</f>
        <v>#N/A</v>
      </c>
      <c r="C226" s="94">
        <f>IF(A226&gt;0,Fours!B86)</f>
        <v>0</v>
      </c>
      <c r="D226" s="94" t="str">
        <f t="shared" ref="D226:D245" si="32">IF(C226&gt;0,VLOOKUP($C226,Sorted_Array,5,FALSE),"")</f>
        <v/>
      </c>
      <c r="E226" s="94">
        <f>IF(A226&gt;0,'Front sheet'!$E$18,"")</f>
        <v>0</v>
      </c>
      <c r="F226" s="94" t="str">
        <f>IF(Fours!A84&gt;0,Fours!B85,"")</f>
        <v/>
      </c>
      <c r="G226" s="94" t="str">
        <f>CONCATENATE('Front sheet'!$E$18,"-4",M226)</f>
        <v>-4Q</v>
      </c>
      <c r="H226" s="94" t="str">
        <f t="shared" ref="H226:H245" si="33">IF(C226&gt;0,VLOOKUP($C226,Sorted_Array,2,FALSE),"")</f>
        <v/>
      </c>
      <c r="I226" s="94" t="str">
        <f t="shared" ref="I226:I245" si="34">IF(C226&gt;0,VLOOKUP($C226,Sorted_Array,3,FALSE),"")</f>
        <v/>
      </c>
      <c r="J226" s="93" t="str">
        <f t="shared" ref="J226:J245" si="35">IF(C226&gt;0,VLOOKUP($C226,Sorted_Array,4,FALSE),"")</f>
        <v/>
      </c>
      <c r="K226" s="93">
        <v>1</v>
      </c>
      <c r="L226" s="94" t="str">
        <f>L229</f>
        <v/>
      </c>
      <c r="M226" s="93" t="s">
        <v>97</v>
      </c>
    </row>
    <row r="227" spans="1:14" x14ac:dyDescent="0.55000000000000004">
      <c r="A227" s="93" t="str">
        <f>IF(Fours!$A$84&gt;0,Fours!$A$84,"")</f>
        <v/>
      </c>
      <c r="B227" s="94" t="e">
        <f t="shared" si="31"/>
        <v>#N/A</v>
      </c>
      <c r="C227" s="94">
        <f>IF(A227&gt;0,Fours!B87)</f>
        <v>0</v>
      </c>
      <c r="D227" s="94" t="str">
        <f t="shared" si="32"/>
        <v/>
      </c>
      <c r="E227" s="94">
        <f>IF(A227&gt;0,'Front sheet'!$E$18,"")</f>
        <v>0</v>
      </c>
      <c r="F227" s="94" t="str">
        <f t="shared" si="30"/>
        <v/>
      </c>
      <c r="G227" s="94" t="str">
        <f>CONCATENATE('Front sheet'!$E$18,"-4",M227)</f>
        <v>-4Q</v>
      </c>
      <c r="H227" s="94" t="str">
        <f t="shared" si="33"/>
        <v/>
      </c>
      <c r="I227" s="94" t="str">
        <f t="shared" si="34"/>
        <v/>
      </c>
      <c r="J227" s="93" t="str">
        <f t="shared" si="35"/>
        <v/>
      </c>
      <c r="K227" s="93">
        <v>2</v>
      </c>
      <c r="L227" s="94" t="str">
        <f>L229</f>
        <v/>
      </c>
      <c r="M227" s="93" t="s">
        <v>97</v>
      </c>
    </row>
    <row r="228" spans="1:14" x14ac:dyDescent="0.55000000000000004">
      <c r="A228" s="93" t="str">
        <f>IF(Fours!$A$84&gt;0,Fours!$A$84,"")</f>
        <v/>
      </c>
      <c r="B228" s="94" t="e">
        <f t="shared" si="31"/>
        <v>#N/A</v>
      </c>
      <c r="C228" s="94">
        <f>IF(A228&gt;0,Fours!B88)</f>
        <v>0</v>
      </c>
      <c r="D228" s="94" t="str">
        <f t="shared" si="32"/>
        <v/>
      </c>
      <c r="E228" s="94">
        <f>IF(A228&gt;0,'Front sheet'!$E$18,"")</f>
        <v>0</v>
      </c>
      <c r="F228" s="94" t="str">
        <f t="shared" si="30"/>
        <v/>
      </c>
      <c r="G228" s="94" t="str">
        <f>CONCATENATE('Front sheet'!$E$18,"-4",M228)</f>
        <v>-4Q</v>
      </c>
      <c r="H228" s="94" t="str">
        <f t="shared" si="33"/>
        <v/>
      </c>
      <c r="I228" s="94" t="str">
        <f t="shared" si="34"/>
        <v/>
      </c>
      <c r="J228" s="93" t="str">
        <f t="shared" si="35"/>
        <v/>
      </c>
      <c r="K228" s="93">
        <v>3</v>
      </c>
      <c r="L228" s="94" t="str">
        <f>L229</f>
        <v/>
      </c>
      <c r="M228" s="93" t="s">
        <v>97</v>
      </c>
    </row>
    <row r="229" spans="1:14" x14ac:dyDescent="0.55000000000000004">
      <c r="A229" s="93" t="str">
        <f>IF(Fours!$A$84&gt;0,Fours!$A$84,"")</f>
        <v/>
      </c>
      <c r="B229" s="94" t="e">
        <f t="shared" si="31"/>
        <v>#N/A</v>
      </c>
      <c r="C229" s="94">
        <f>IF(A229&gt;0,Fours!B89)</f>
        <v>0</v>
      </c>
      <c r="D229" s="94" t="str">
        <f t="shared" si="32"/>
        <v/>
      </c>
      <c r="E229" s="94">
        <f>IF(A229&gt;0,'Front sheet'!$E$18,"")</f>
        <v>0</v>
      </c>
      <c r="F229" s="94" t="str">
        <f t="shared" si="30"/>
        <v/>
      </c>
      <c r="G229" s="94" t="str">
        <f>CONCATENATE('Front sheet'!$E$18,"-4",M229)</f>
        <v>-4Q</v>
      </c>
      <c r="H229" s="94" t="str">
        <f t="shared" si="33"/>
        <v/>
      </c>
      <c r="I229" s="94" t="str">
        <f t="shared" si="34"/>
        <v/>
      </c>
      <c r="J229" s="93" t="str">
        <f t="shared" si="35"/>
        <v/>
      </c>
      <c r="K229" s="93">
        <v>4</v>
      </c>
      <c r="L229" s="94" t="str">
        <f>IF(A229&gt;0,I229,"")</f>
        <v/>
      </c>
      <c r="M229" s="93" t="s">
        <v>97</v>
      </c>
      <c r="N229" s="94" t="str">
        <f>IF(Fours!A84&gt;0,Fours!B91,"")</f>
        <v/>
      </c>
    </row>
    <row r="230" spans="1:14" x14ac:dyDescent="0.55000000000000004">
      <c r="A230" s="93" t="str">
        <f>IF(Fours!$A$84&gt;0,Fours!$A$84,"")</f>
        <v/>
      </c>
      <c r="B230" s="94" t="e">
        <f t="shared" si="31"/>
        <v>#N/A</v>
      </c>
      <c r="C230" s="94">
        <f>IF(A230&gt;0,Fours!B90)</f>
        <v>0</v>
      </c>
      <c r="D230" s="94" t="str">
        <f t="shared" si="32"/>
        <v/>
      </c>
      <c r="E230" s="94">
        <f>IF(A230&gt;0,'Front sheet'!$E$18,"")</f>
        <v>0</v>
      </c>
      <c r="F230" s="94" t="str">
        <f t="shared" si="30"/>
        <v/>
      </c>
      <c r="G230" s="94" t="str">
        <f>CONCATENATE('Front sheet'!$E$18,"-4",M230)</f>
        <v>-4Q</v>
      </c>
      <c r="H230" s="94" t="str">
        <f t="shared" si="33"/>
        <v/>
      </c>
      <c r="I230" s="94" t="str">
        <f t="shared" si="34"/>
        <v/>
      </c>
      <c r="J230" s="93" t="str">
        <f t="shared" si="35"/>
        <v/>
      </c>
      <c r="K230" s="93" t="s">
        <v>68</v>
      </c>
      <c r="L230" s="94" t="str">
        <f>L229</f>
        <v/>
      </c>
      <c r="M230" s="93" t="s">
        <v>97</v>
      </c>
    </row>
    <row r="231" spans="1:14" x14ac:dyDescent="0.55000000000000004">
      <c r="A231" s="93" t="str">
        <f>IF(Fours!$E$84&gt;0,Fours!$E$84,"")</f>
        <v/>
      </c>
      <c r="B231" s="94" t="e">
        <f t="shared" si="31"/>
        <v>#N/A</v>
      </c>
      <c r="C231" s="94">
        <f>IF(A231&gt;0,Fours!F86)</f>
        <v>0</v>
      </c>
      <c r="D231" s="94" t="str">
        <f t="shared" si="32"/>
        <v/>
      </c>
      <c r="E231" s="94">
        <f>IF(A231&gt;0,'Front sheet'!$E$18,"")</f>
        <v>0</v>
      </c>
      <c r="F231" s="94" t="str">
        <f>IF(Fours!E84&gt;0,Fours!F85,"")</f>
        <v/>
      </c>
      <c r="G231" s="94" t="str">
        <f>CONCATENATE('Front sheet'!$E$18,"-4",M231)</f>
        <v>-4R</v>
      </c>
      <c r="H231" s="94" t="str">
        <f t="shared" si="33"/>
        <v/>
      </c>
      <c r="I231" s="94" t="str">
        <f t="shared" si="34"/>
        <v/>
      </c>
      <c r="J231" s="93" t="str">
        <f t="shared" si="35"/>
        <v/>
      </c>
      <c r="K231" s="93">
        <v>1</v>
      </c>
      <c r="L231" s="94" t="str">
        <f>L234</f>
        <v/>
      </c>
      <c r="M231" s="93" t="s">
        <v>98</v>
      </c>
    </row>
    <row r="232" spans="1:14" x14ac:dyDescent="0.55000000000000004">
      <c r="A232" s="93" t="str">
        <f>IF(Fours!$E$84&gt;0,Fours!$E$84,"")</f>
        <v/>
      </c>
      <c r="B232" s="94" t="e">
        <f t="shared" si="31"/>
        <v>#N/A</v>
      </c>
      <c r="C232" s="94">
        <f>IF(A232&gt;0,Fours!F87)</f>
        <v>0</v>
      </c>
      <c r="D232" s="94" t="str">
        <f t="shared" si="32"/>
        <v/>
      </c>
      <c r="E232" s="94">
        <f>IF(A232&gt;0,'Front sheet'!$E$18,"")</f>
        <v>0</v>
      </c>
      <c r="F232" s="94" t="str">
        <f t="shared" si="30"/>
        <v/>
      </c>
      <c r="G232" s="94" t="str">
        <f>CONCATENATE('Front sheet'!$E$18,"-4",M232)</f>
        <v>-4R</v>
      </c>
      <c r="H232" s="94" t="str">
        <f t="shared" si="33"/>
        <v/>
      </c>
      <c r="I232" s="94" t="str">
        <f t="shared" si="34"/>
        <v/>
      </c>
      <c r="J232" s="93" t="str">
        <f t="shared" si="35"/>
        <v/>
      </c>
      <c r="K232" s="93">
        <v>2</v>
      </c>
      <c r="L232" s="94" t="str">
        <f>L234</f>
        <v/>
      </c>
      <c r="M232" s="93" t="s">
        <v>98</v>
      </c>
    </row>
    <row r="233" spans="1:14" x14ac:dyDescent="0.55000000000000004">
      <c r="A233" s="93" t="str">
        <f>IF(Fours!$E$84&gt;0,Fours!$E$84,"")</f>
        <v/>
      </c>
      <c r="B233" s="94" t="e">
        <f t="shared" si="31"/>
        <v>#N/A</v>
      </c>
      <c r="C233" s="94">
        <f>IF(A233&gt;0,Fours!F88)</f>
        <v>0</v>
      </c>
      <c r="D233" s="94" t="str">
        <f t="shared" si="32"/>
        <v/>
      </c>
      <c r="E233" s="94">
        <f>IF(A233&gt;0,'Front sheet'!$E$18,"")</f>
        <v>0</v>
      </c>
      <c r="F233" s="94" t="str">
        <f t="shared" si="30"/>
        <v/>
      </c>
      <c r="G233" s="94" t="str">
        <f>CONCATENATE('Front sheet'!$E$18,"-4",M233)</f>
        <v>-4R</v>
      </c>
      <c r="H233" s="94" t="str">
        <f t="shared" si="33"/>
        <v/>
      </c>
      <c r="I233" s="94" t="str">
        <f t="shared" si="34"/>
        <v/>
      </c>
      <c r="J233" s="93" t="str">
        <f t="shared" si="35"/>
        <v/>
      </c>
      <c r="K233" s="93">
        <v>3</v>
      </c>
      <c r="L233" s="94" t="str">
        <f>L234</f>
        <v/>
      </c>
      <c r="M233" s="93" t="s">
        <v>98</v>
      </c>
    </row>
    <row r="234" spans="1:14" x14ac:dyDescent="0.55000000000000004">
      <c r="A234" s="93" t="str">
        <f>IF(Fours!$E$84&gt;0,Fours!$E$84,"")</f>
        <v/>
      </c>
      <c r="B234" s="94" t="e">
        <f t="shared" si="31"/>
        <v>#N/A</v>
      </c>
      <c r="C234" s="94">
        <f>IF(A234&gt;0,Fours!F89)</f>
        <v>0</v>
      </c>
      <c r="D234" s="94" t="str">
        <f t="shared" si="32"/>
        <v/>
      </c>
      <c r="E234" s="94">
        <f>IF(A234&gt;0,'Front sheet'!$E$18,"")</f>
        <v>0</v>
      </c>
      <c r="F234" s="94" t="str">
        <f t="shared" si="30"/>
        <v/>
      </c>
      <c r="G234" s="94" t="str">
        <f>CONCATENATE('Front sheet'!$E$18,"-4",M234)</f>
        <v>-4R</v>
      </c>
      <c r="H234" s="94" t="str">
        <f t="shared" si="33"/>
        <v/>
      </c>
      <c r="I234" s="94" t="str">
        <f t="shared" si="34"/>
        <v/>
      </c>
      <c r="J234" s="93" t="str">
        <f t="shared" si="35"/>
        <v/>
      </c>
      <c r="K234" s="93">
        <v>4</v>
      </c>
      <c r="L234" s="94" t="str">
        <f>IF(A234&gt;0,I234,"")</f>
        <v/>
      </c>
      <c r="M234" s="93" t="s">
        <v>98</v>
      </c>
      <c r="N234" s="94" t="str">
        <f>IF(Fours!E84&gt;0,Fours!F91,"")</f>
        <v/>
      </c>
    </row>
    <row r="235" spans="1:14" x14ac:dyDescent="0.55000000000000004">
      <c r="A235" s="93" t="str">
        <f>IF(Fours!$E$84&gt;0,Fours!$E$84,"")</f>
        <v/>
      </c>
      <c r="B235" s="94" t="e">
        <f t="shared" si="31"/>
        <v>#N/A</v>
      </c>
      <c r="C235" s="94">
        <f>IF(A235&gt;0,Fours!F90)</f>
        <v>0</v>
      </c>
      <c r="D235" s="94" t="str">
        <f t="shared" si="32"/>
        <v/>
      </c>
      <c r="E235" s="94">
        <f>IF(A235&gt;0,'Front sheet'!$E$18,"")</f>
        <v>0</v>
      </c>
      <c r="F235" s="94" t="str">
        <f t="shared" si="30"/>
        <v/>
      </c>
      <c r="G235" s="94" t="str">
        <f>CONCATENATE('Front sheet'!$E$18,"-4",M235)</f>
        <v>-4R</v>
      </c>
      <c r="H235" s="94" t="str">
        <f t="shared" si="33"/>
        <v/>
      </c>
      <c r="I235" s="94" t="str">
        <f t="shared" si="34"/>
        <v/>
      </c>
      <c r="J235" s="93" t="str">
        <f t="shared" si="35"/>
        <v/>
      </c>
      <c r="K235" s="93" t="s">
        <v>68</v>
      </c>
      <c r="L235" s="94" t="str">
        <f>L234</f>
        <v/>
      </c>
      <c r="M235" s="93" t="s">
        <v>98</v>
      </c>
    </row>
    <row r="236" spans="1:14" x14ac:dyDescent="0.55000000000000004">
      <c r="A236" s="93" t="str">
        <f>IF(Fours!$A$94&gt;0,Fours!$A$94,"")</f>
        <v/>
      </c>
      <c r="B236" s="94" t="e">
        <f t="shared" si="31"/>
        <v>#N/A</v>
      </c>
      <c r="C236" s="94">
        <f>IF(A236&gt;0,Fours!B96)</f>
        <v>0</v>
      </c>
      <c r="D236" s="94" t="str">
        <f t="shared" si="32"/>
        <v/>
      </c>
      <c r="E236" s="94">
        <f>IF(A236&gt;0,'Front sheet'!$E$18,"")</f>
        <v>0</v>
      </c>
      <c r="F236" s="94" t="str">
        <f>IF(Fours!A94&gt;0,Fours!B95,"")</f>
        <v/>
      </c>
      <c r="G236" s="94" t="str">
        <f>CONCATENATE('Front sheet'!$E$18,"-4",M236)</f>
        <v>-4S</v>
      </c>
      <c r="H236" s="94" t="str">
        <f t="shared" si="33"/>
        <v/>
      </c>
      <c r="I236" s="94" t="str">
        <f t="shared" si="34"/>
        <v/>
      </c>
      <c r="J236" s="93" t="str">
        <f t="shared" si="35"/>
        <v/>
      </c>
      <c r="K236" s="93">
        <v>1</v>
      </c>
      <c r="L236" s="94" t="str">
        <f>L239</f>
        <v/>
      </c>
      <c r="M236" s="93" t="s">
        <v>99</v>
      </c>
    </row>
    <row r="237" spans="1:14" x14ac:dyDescent="0.55000000000000004">
      <c r="A237" s="93" t="str">
        <f>IF(Fours!$A$94&gt;0,Fours!$A$94,"")</f>
        <v/>
      </c>
      <c r="B237" s="94" t="e">
        <f t="shared" si="31"/>
        <v>#N/A</v>
      </c>
      <c r="C237" s="94">
        <f>IF(A237&gt;0,Fours!B97)</f>
        <v>0</v>
      </c>
      <c r="D237" s="94" t="str">
        <f t="shared" si="32"/>
        <v/>
      </c>
      <c r="E237" s="94">
        <f>IF(A237&gt;0,'Front sheet'!$E$18,"")</f>
        <v>0</v>
      </c>
      <c r="F237" s="94" t="str">
        <f t="shared" si="30"/>
        <v/>
      </c>
      <c r="G237" s="94" t="str">
        <f>CONCATENATE('Front sheet'!$E$18,"-4",M237)</f>
        <v>-4S</v>
      </c>
      <c r="H237" s="94" t="str">
        <f t="shared" si="33"/>
        <v/>
      </c>
      <c r="I237" s="94" t="str">
        <f t="shared" si="34"/>
        <v/>
      </c>
      <c r="J237" s="93" t="str">
        <f t="shared" si="35"/>
        <v/>
      </c>
      <c r="K237" s="93">
        <v>2</v>
      </c>
      <c r="L237" s="94" t="str">
        <f>L239</f>
        <v/>
      </c>
      <c r="M237" s="93" t="s">
        <v>99</v>
      </c>
    </row>
    <row r="238" spans="1:14" x14ac:dyDescent="0.55000000000000004">
      <c r="A238" s="93" t="str">
        <f>IF(Fours!$A$94&gt;0,Fours!$A$94,"")</f>
        <v/>
      </c>
      <c r="B238" s="94" t="e">
        <f t="shared" si="31"/>
        <v>#N/A</v>
      </c>
      <c r="C238" s="94">
        <f>IF(A238&gt;0,Fours!B98)</f>
        <v>0</v>
      </c>
      <c r="D238" s="94" t="str">
        <f t="shared" si="32"/>
        <v/>
      </c>
      <c r="E238" s="94">
        <f>IF(A238&gt;0,'Front sheet'!$E$18,"")</f>
        <v>0</v>
      </c>
      <c r="F238" s="94" t="str">
        <f t="shared" si="30"/>
        <v/>
      </c>
      <c r="G238" s="94" t="str">
        <f>CONCATENATE('Front sheet'!$E$18,"-4",M238)</f>
        <v>-4S</v>
      </c>
      <c r="H238" s="94" t="str">
        <f t="shared" si="33"/>
        <v/>
      </c>
      <c r="I238" s="94" t="str">
        <f t="shared" si="34"/>
        <v/>
      </c>
      <c r="J238" s="93" t="str">
        <f t="shared" si="35"/>
        <v/>
      </c>
      <c r="K238" s="93">
        <v>3</v>
      </c>
      <c r="L238" s="94" t="str">
        <f>L239</f>
        <v/>
      </c>
      <c r="M238" s="93" t="s">
        <v>99</v>
      </c>
    </row>
    <row r="239" spans="1:14" x14ac:dyDescent="0.55000000000000004">
      <c r="A239" s="93" t="str">
        <f>IF(Fours!$A$94&gt;0,Fours!$A$94,"")</f>
        <v/>
      </c>
      <c r="B239" s="94" t="e">
        <f t="shared" si="31"/>
        <v>#N/A</v>
      </c>
      <c r="C239" s="94">
        <f>IF(A239&gt;0,Fours!B99)</f>
        <v>0</v>
      </c>
      <c r="D239" s="94" t="str">
        <f t="shared" si="32"/>
        <v/>
      </c>
      <c r="E239" s="94">
        <f>IF(A239&gt;0,'Front sheet'!$E$18,"")</f>
        <v>0</v>
      </c>
      <c r="F239" s="94" t="str">
        <f t="shared" si="30"/>
        <v/>
      </c>
      <c r="G239" s="94" t="str">
        <f>CONCATENATE('Front sheet'!$E$18,"-4",M239)</f>
        <v>-4S</v>
      </c>
      <c r="H239" s="94" t="str">
        <f t="shared" si="33"/>
        <v/>
      </c>
      <c r="I239" s="94" t="str">
        <f t="shared" si="34"/>
        <v/>
      </c>
      <c r="J239" s="93" t="str">
        <f t="shared" si="35"/>
        <v/>
      </c>
      <c r="K239" s="93">
        <v>4</v>
      </c>
      <c r="L239" s="94" t="str">
        <f>IF(A239&gt;0,I239,"")</f>
        <v/>
      </c>
      <c r="M239" s="93" t="s">
        <v>99</v>
      </c>
      <c r="N239" s="94" t="str">
        <f>IF(Fours!A94&gt;0,Fours!B101,"")</f>
        <v/>
      </c>
    </row>
    <row r="240" spans="1:14" x14ac:dyDescent="0.55000000000000004">
      <c r="A240" s="93" t="str">
        <f>IF(Fours!$A$94&gt;0,Fours!$A$94,"")</f>
        <v/>
      </c>
      <c r="B240" s="94" t="e">
        <f t="shared" si="31"/>
        <v>#N/A</v>
      </c>
      <c r="C240" s="94">
        <f>IF(A240&gt;0,Fours!B100)</f>
        <v>0</v>
      </c>
      <c r="D240" s="94" t="str">
        <f t="shared" si="32"/>
        <v/>
      </c>
      <c r="E240" s="94">
        <f>IF(A240&gt;0,'Front sheet'!$E$18,"")</f>
        <v>0</v>
      </c>
      <c r="F240" s="94" t="str">
        <f t="shared" si="30"/>
        <v/>
      </c>
      <c r="G240" s="94" t="str">
        <f>CONCATENATE('Front sheet'!$E$18,"-4",M240)</f>
        <v>-4S</v>
      </c>
      <c r="H240" s="94" t="str">
        <f t="shared" si="33"/>
        <v/>
      </c>
      <c r="I240" s="94" t="str">
        <f t="shared" si="34"/>
        <v/>
      </c>
      <c r="J240" s="93" t="str">
        <f t="shared" si="35"/>
        <v/>
      </c>
      <c r="K240" s="93" t="s">
        <v>68</v>
      </c>
      <c r="L240" s="94" t="str">
        <f>L239</f>
        <v/>
      </c>
      <c r="M240" s="93" t="s">
        <v>99</v>
      </c>
    </row>
    <row r="241" spans="1:14" x14ac:dyDescent="0.55000000000000004">
      <c r="A241" s="93" t="str">
        <f>IF(Fours!$E$94&gt;0,Fours!$E$94,"")</f>
        <v/>
      </c>
      <c r="B241" s="94" t="e">
        <f t="shared" si="31"/>
        <v>#N/A</v>
      </c>
      <c r="C241" s="94">
        <f>IF(A241&gt;0,Fours!F96)</f>
        <v>0</v>
      </c>
      <c r="D241" s="94" t="str">
        <f t="shared" si="32"/>
        <v/>
      </c>
      <c r="E241" s="94">
        <f>IF(A241&gt;0,'Front sheet'!$E$18,"")</f>
        <v>0</v>
      </c>
      <c r="F241" s="94" t="str">
        <f>IF(Fours!E94&gt;0,Fours!F95,"")</f>
        <v/>
      </c>
      <c r="G241" s="94" t="str">
        <f>CONCATENATE('Front sheet'!$E$18,"-4",M241)</f>
        <v>-4T</v>
      </c>
      <c r="H241" s="94" t="str">
        <f t="shared" si="33"/>
        <v/>
      </c>
      <c r="I241" s="94" t="str">
        <f t="shared" si="34"/>
        <v/>
      </c>
      <c r="J241" s="93" t="str">
        <f t="shared" si="35"/>
        <v/>
      </c>
      <c r="K241" s="93">
        <v>1</v>
      </c>
      <c r="L241" s="94" t="str">
        <f>L244</f>
        <v/>
      </c>
      <c r="M241" s="93" t="s">
        <v>100</v>
      </c>
    </row>
    <row r="242" spans="1:14" x14ac:dyDescent="0.55000000000000004">
      <c r="A242" s="93" t="str">
        <f>IF(Fours!$E$94&gt;0,Fours!$E$94,"")</f>
        <v/>
      </c>
      <c r="B242" s="94" t="e">
        <f t="shared" si="31"/>
        <v>#N/A</v>
      </c>
      <c r="C242" s="94">
        <f>IF(A242&gt;0,Fours!F97)</f>
        <v>0</v>
      </c>
      <c r="D242" s="94" t="str">
        <f t="shared" si="32"/>
        <v/>
      </c>
      <c r="E242" s="94">
        <f>IF(A242&gt;0,'Front sheet'!$E$18,"")</f>
        <v>0</v>
      </c>
      <c r="F242" s="94" t="str">
        <f t="shared" si="30"/>
        <v/>
      </c>
      <c r="G242" s="94" t="str">
        <f>CONCATENATE('Front sheet'!$E$18,"-4",M242)</f>
        <v>-4T</v>
      </c>
      <c r="H242" s="94" t="str">
        <f t="shared" si="33"/>
        <v/>
      </c>
      <c r="I242" s="94" t="str">
        <f t="shared" si="34"/>
        <v/>
      </c>
      <c r="J242" s="93" t="str">
        <f t="shared" si="35"/>
        <v/>
      </c>
      <c r="K242" s="93">
        <v>2</v>
      </c>
      <c r="L242" s="94" t="str">
        <f>L244</f>
        <v/>
      </c>
      <c r="M242" s="93" t="s">
        <v>100</v>
      </c>
    </row>
    <row r="243" spans="1:14" x14ac:dyDescent="0.55000000000000004">
      <c r="A243" s="93" t="str">
        <f>IF(Fours!$E$94&gt;0,Fours!$E$94,"")</f>
        <v/>
      </c>
      <c r="B243" s="94" t="e">
        <f t="shared" si="31"/>
        <v>#N/A</v>
      </c>
      <c r="C243" s="94">
        <f>IF(A243&gt;0,Fours!F98)</f>
        <v>0</v>
      </c>
      <c r="D243" s="94" t="str">
        <f t="shared" si="32"/>
        <v/>
      </c>
      <c r="E243" s="94">
        <f>IF(A243&gt;0,'Front sheet'!$E$18,"")</f>
        <v>0</v>
      </c>
      <c r="F243" s="94" t="str">
        <f t="shared" si="30"/>
        <v/>
      </c>
      <c r="G243" s="94" t="str">
        <f>CONCATENATE('Front sheet'!$E$18,"-4",M243)</f>
        <v>-4T</v>
      </c>
      <c r="H243" s="94" t="str">
        <f t="shared" si="33"/>
        <v/>
      </c>
      <c r="I243" s="94" t="str">
        <f t="shared" si="34"/>
        <v/>
      </c>
      <c r="J243" s="93" t="str">
        <f t="shared" si="35"/>
        <v/>
      </c>
      <c r="K243" s="93">
        <v>3</v>
      </c>
      <c r="L243" s="94" t="str">
        <f>L244</f>
        <v/>
      </c>
      <c r="M243" s="93" t="s">
        <v>100</v>
      </c>
    </row>
    <row r="244" spans="1:14" x14ac:dyDescent="0.55000000000000004">
      <c r="A244" s="93" t="str">
        <f>IF(Fours!$E$94&gt;0,Fours!$E$94,"")</f>
        <v/>
      </c>
      <c r="B244" s="94" t="e">
        <f t="shared" si="31"/>
        <v>#N/A</v>
      </c>
      <c r="C244" s="94">
        <f>IF(A244&gt;0,Fours!F99)</f>
        <v>0</v>
      </c>
      <c r="D244" s="94" t="str">
        <f t="shared" si="32"/>
        <v/>
      </c>
      <c r="E244" s="94">
        <f>IF(A244&gt;0,'Front sheet'!$E$18,"")</f>
        <v>0</v>
      </c>
      <c r="F244" s="94" t="str">
        <f t="shared" si="30"/>
        <v/>
      </c>
      <c r="G244" s="94" t="str">
        <f>CONCATENATE('Front sheet'!$E$18,"-4",M244)</f>
        <v>-4T</v>
      </c>
      <c r="H244" s="94" t="str">
        <f t="shared" si="33"/>
        <v/>
      </c>
      <c r="I244" s="94" t="str">
        <f t="shared" si="34"/>
        <v/>
      </c>
      <c r="J244" s="93" t="str">
        <f t="shared" si="35"/>
        <v/>
      </c>
      <c r="K244" s="93">
        <v>4</v>
      </c>
      <c r="L244" s="94" t="str">
        <f>IF(A244&gt;0,I244,"")</f>
        <v/>
      </c>
      <c r="M244" s="93" t="s">
        <v>100</v>
      </c>
      <c r="N244" s="94" t="str">
        <f>IF(Fours!E94&gt;0,Fours!F101,"")</f>
        <v/>
      </c>
    </row>
    <row r="245" spans="1:14" x14ac:dyDescent="0.55000000000000004">
      <c r="A245" s="93" t="str">
        <f>IF(Fours!$E$94&gt;0,Fours!$E$94,"")</f>
        <v/>
      </c>
      <c r="B245" s="94" t="e">
        <f t="shared" si="31"/>
        <v>#N/A</v>
      </c>
      <c r="C245" s="94">
        <f>IF(A245&gt;0,Fours!F100)</f>
        <v>0</v>
      </c>
      <c r="D245" s="94" t="str">
        <f t="shared" si="32"/>
        <v/>
      </c>
      <c r="E245" s="94">
        <f>IF(A245&gt;0,'Front sheet'!$E$18,"")</f>
        <v>0</v>
      </c>
      <c r="F245" s="94" t="str">
        <f t="shared" si="30"/>
        <v/>
      </c>
      <c r="G245" s="94" t="str">
        <f>CONCATENATE('Front sheet'!$E$18,"-4",M245)</f>
        <v>-4T</v>
      </c>
      <c r="H245" s="94" t="str">
        <f t="shared" si="33"/>
        <v/>
      </c>
      <c r="I245" s="94" t="str">
        <f t="shared" si="34"/>
        <v/>
      </c>
      <c r="J245" s="93" t="str">
        <f t="shared" si="35"/>
        <v/>
      </c>
      <c r="K245" s="93" t="s">
        <v>68</v>
      </c>
      <c r="L245" s="94" t="str">
        <f>L244</f>
        <v/>
      </c>
      <c r="M245" s="93" t="s">
        <v>100</v>
      </c>
    </row>
    <row r="246" spans="1:14" x14ac:dyDescent="0.55000000000000004">
      <c r="A246" s="93" t="str">
        <f>IF(Fours!$A$104&gt;0,Fours!$A$104,"")</f>
        <v/>
      </c>
      <c r="B246" s="94" t="e">
        <f t="shared" ref="B246:B255" si="36">IF(A246&gt;0,VLOOKUP(A246,Fours,2,FALSE),"")</f>
        <v>#N/A</v>
      </c>
      <c r="C246" s="94">
        <f>IF(A246&gt;0,Fours!B106)</f>
        <v>0</v>
      </c>
      <c r="D246" s="94" t="str">
        <f t="shared" ref="D246:D255" si="37">IF(C246&gt;0,VLOOKUP($C246,Sorted_Array,5,FALSE),"")</f>
        <v/>
      </c>
      <c r="E246" s="94">
        <f>IF(A246&gt;0,'Front sheet'!$E$18,"")</f>
        <v>0</v>
      </c>
      <c r="F246" s="94" t="str">
        <f>IF(Fours!A104&gt;0,Fours!B105,"")</f>
        <v/>
      </c>
      <c r="G246" s="94" t="str">
        <f>CONCATENATE('Front sheet'!$E$18,"-4",M246)</f>
        <v>-4U</v>
      </c>
      <c r="H246" s="94" t="str">
        <f t="shared" ref="H246:H255" si="38">IF(C246&gt;0,VLOOKUP($C246,Sorted_Array,2,FALSE),"")</f>
        <v/>
      </c>
      <c r="I246" s="94" t="str">
        <f t="shared" ref="I246:I255" si="39">IF(C246&gt;0,VLOOKUP($C246,Sorted_Array,3,FALSE),"")</f>
        <v/>
      </c>
      <c r="J246" s="93" t="str">
        <f t="shared" ref="J246:J255" si="40">IF(C246&gt;0,VLOOKUP($C246,Sorted_Array,4,FALSE),"")</f>
        <v/>
      </c>
      <c r="K246" s="93">
        <v>1</v>
      </c>
      <c r="L246" s="94" t="str">
        <f>L249</f>
        <v/>
      </c>
      <c r="M246" s="93" t="s">
        <v>104</v>
      </c>
    </row>
    <row r="247" spans="1:14" x14ac:dyDescent="0.55000000000000004">
      <c r="A247" s="93" t="str">
        <f>IF(Fours!$A$104&gt;0,Fours!$A$104,"")</f>
        <v/>
      </c>
      <c r="B247" s="94" t="e">
        <f t="shared" si="36"/>
        <v>#N/A</v>
      </c>
      <c r="C247" s="94">
        <f>IF(A247&gt;0,Fours!B107)</f>
        <v>0</v>
      </c>
      <c r="D247" s="94" t="str">
        <f t="shared" si="37"/>
        <v/>
      </c>
      <c r="E247" s="94">
        <f>IF(A247&gt;0,'Front sheet'!$E$18,"")</f>
        <v>0</v>
      </c>
      <c r="F247" s="94" t="str">
        <f t="shared" si="30"/>
        <v/>
      </c>
      <c r="G247" s="94" t="str">
        <f>CONCATENATE('Front sheet'!$E$18,"-4",M247)</f>
        <v>-4U</v>
      </c>
      <c r="H247" s="94" t="str">
        <f t="shared" si="38"/>
        <v/>
      </c>
      <c r="I247" s="94" t="str">
        <f t="shared" si="39"/>
        <v/>
      </c>
      <c r="J247" s="93" t="str">
        <f t="shared" si="40"/>
        <v/>
      </c>
      <c r="K247" s="93">
        <v>2</v>
      </c>
      <c r="L247" s="94" t="str">
        <f>L249</f>
        <v/>
      </c>
      <c r="M247" s="93" t="s">
        <v>104</v>
      </c>
    </row>
    <row r="248" spans="1:14" x14ac:dyDescent="0.55000000000000004">
      <c r="A248" s="93" t="str">
        <f>IF(Fours!$A$104&gt;0,Fours!$A$104,"")</f>
        <v/>
      </c>
      <c r="B248" s="94" t="e">
        <f t="shared" si="36"/>
        <v>#N/A</v>
      </c>
      <c r="C248" s="94">
        <f>IF(A248&gt;0,Fours!B108)</f>
        <v>0</v>
      </c>
      <c r="D248" s="94" t="str">
        <f t="shared" si="37"/>
        <v/>
      </c>
      <c r="E248" s="94">
        <f>IF(A248&gt;0,'Front sheet'!$E$18,"")</f>
        <v>0</v>
      </c>
      <c r="F248" s="94" t="str">
        <f t="shared" si="30"/>
        <v/>
      </c>
      <c r="G248" s="94" t="str">
        <f>CONCATENATE('Front sheet'!$E$18,"-4",M248)</f>
        <v>-4U</v>
      </c>
      <c r="H248" s="94" t="str">
        <f t="shared" si="38"/>
        <v/>
      </c>
      <c r="I248" s="94" t="str">
        <f t="shared" si="39"/>
        <v/>
      </c>
      <c r="J248" s="93" t="str">
        <f t="shared" si="40"/>
        <v/>
      </c>
      <c r="K248" s="93">
        <v>3</v>
      </c>
      <c r="L248" s="94" t="str">
        <f>L249</f>
        <v/>
      </c>
      <c r="M248" s="93" t="s">
        <v>104</v>
      </c>
    </row>
    <row r="249" spans="1:14" x14ac:dyDescent="0.55000000000000004">
      <c r="A249" s="93" t="str">
        <f>IF(Fours!$A$104&gt;0,Fours!$A$104,"")</f>
        <v/>
      </c>
      <c r="B249" s="94" t="e">
        <f t="shared" si="36"/>
        <v>#N/A</v>
      </c>
      <c r="C249" s="94">
        <f>IF(A249&gt;0,Fours!B109)</f>
        <v>0</v>
      </c>
      <c r="D249" s="94" t="str">
        <f t="shared" si="37"/>
        <v/>
      </c>
      <c r="E249" s="94">
        <f>IF(A249&gt;0,'Front sheet'!$E$18,"")</f>
        <v>0</v>
      </c>
      <c r="F249" s="94" t="str">
        <f t="shared" si="30"/>
        <v/>
      </c>
      <c r="G249" s="94" t="str">
        <f>CONCATENATE('Front sheet'!$E$18,"-4",M249)</f>
        <v>-4U</v>
      </c>
      <c r="H249" s="94" t="str">
        <f t="shared" si="38"/>
        <v/>
      </c>
      <c r="I249" s="94" t="str">
        <f t="shared" si="39"/>
        <v/>
      </c>
      <c r="J249" s="93" t="str">
        <f t="shared" si="40"/>
        <v/>
      </c>
      <c r="K249" s="93">
        <v>4</v>
      </c>
      <c r="L249" s="94" t="str">
        <f>IF(A249&gt;0,I249,"")</f>
        <v/>
      </c>
      <c r="M249" s="93" t="s">
        <v>104</v>
      </c>
      <c r="N249" s="94" t="str">
        <f>IF(Fours!A104&gt;0,Fours!B111,"")</f>
        <v/>
      </c>
    </row>
    <row r="250" spans="1:14" x14ac:dyDescent="0.55000000000000004">
      <c r="A250" s="93" t="str">
        <f>IF(Fours!$A$104&gt;0,Fours!$A$104,"")</f>
        <v/>
      </c>
      <c r="B250" s="94" t="e">
        <f t="shared" si="36"/>
        <v>#N/A</v>
      </c>
      <c r="C250" s="94">
        <f>IF(A250&gt;0,Fours!B110)</f>
        <v>0</v>
      </c>
      <c r="D250" s="94" t="str">
        <f t="shared" si="37"/>
        <v/>
      </c>
      <c r="E250" s="94">
        <f>IF(A250&gt;0,'Front sheet'!$E$18,"")</f>
        <v>0</v>
      </c>
      <c r="F250" s="94" t="str">
        <f t="shared" si="30"/>
        <v/>
      </c>
      <c r="G250" s="94" t="str">
        <f>CONCATENATE('Front sheet'!$E$18,"-4",M250)</f>
        <v>-4U</v>
      </c>
      <c r="H250" s="94" t="str">
        <f t="shared" si="38"/>
        <v/>
      </c>
      <c r="I250" s="94" t="str">
        <f t="shared" si="39"/>
        <v/>
      </c>
      <c r="J250" s="93" t="str">
        <f t="shared" si="40"/>
        <v/>
      </c>
      <c r="K250" s="93" t="s">
        <v>68</v>
      </c>
      <c r="L250" s="94" t="str">
        <f>L249</f>
        <v/>
      </c>
      <c r="M250" s="93" t="s">
        <v>104</v>
      </c>
    </row>
    <row r="251" spans="1:14" x14ac:dyDescent="0.55000000000000004">
      <c r="A251" s="93" t="str">
        <f>IF(Fours!$E$104&gt;0,Fours!$E$104,"")</f>
        <v/>
      </c>
      <c r="B251" s="94" t="e">
        <f t="shared" si="36"/>
        <v>#N/A</v>
      </c>
      <c r="C251" s="94">
        <f>IF(A251&gt;0,Fours!F106)</f>
        <v>0</v>
      </c>
      <c r="D251" s="94" t="str">
        <f t="shared" si="37"/>
        <v/>
      </c>
      <c r="E251" s="94">
        <f>IF(A251&gt;0,'Front sheet'!$E$18,"")</f>
        <v>0</v>
      </c>
      <c r="F251" s="94" t="str">
        <f>IF(Fours!E104&gt;0,Fours!F105,"")</f>
        <v/>
      </c>
      <c r="G251" s="94" t="str">
        <f>CONCATENATE('Front sheet'!$E$18,"-4",M251)</f>
        <v>-4V</v>
      </c>
      <c r="H251" s="94" t="str">
        <f t="shared" si="38"/>
        <v/>
      </c>
      <c r="I251" s="94" t="str">
        <f t="shared" si="39"/>
        <v/>
      </c>
      <c r="J251" s="93" t="str">
        <f t="shared" si="40"/>
        <v/>
      </c>
      <c r="K251" s="93">
        <v>1</v>
      </c>
      <c r="L251" s="94" t="str">
        <f>L254</f>
        <v/>
      </c>
      <c r="M251" s="93" t="s">
        <v>105</v>
      </c>
    </row>
    <row r="252" spans="1:14" x14ac:dyDescent="0.55000000000000004">
      <c r="A252" s="93" t="str">
        <f>IF(Fours!$E$104&gt;0,Fours!$E$104,"")</f>
        <v/>
      </c>
      <c r="B252" s="94" t="e">
        <f t="shared" si="36"/>
        <v>#N/A</v>
      </c>
      <c r="C252" s="94">
        <f>IF(A252&gt;0,Fours!F107)</f>
        <v>0</v>
      </c>
      <c r="D252" s="94" t="str">
        <f t="shared" si="37"/>
        <v/>
      </c>
      <c r="E252" s="94">
        <f>IF(A252&gt;0,'Front sheet'!$E$18,"")</f>
        <v>0</v>
      </c>
      <c r="F252" s="94" t="str">
        <f t="shared" si="30"/>
        <v/>
      </c>
      <c r="G252" s="94" t="str">
        <f>CONCATENATE('Front sheet'!$E$18,"-4",M252)</f>
        <v>-4V</v>
      </c>
      <c r="H252" s="94" t="str">
        <f t="shared" si="38"/>
        <v/>
      </c>
      <c r="I252" s="94" t="str">
        <f t="shared" si="39"/>
        <v/>
      </c>
      <c r="J252" s="93" t="str">
        <f t="shared" si="40"/>
        <v/>
      </c>
      <c r="K252" s="93">
        <v>2</v>
      </c>
      <c r="L252" s="94" t="str">
        <f>L254</f>
        <v/>
      </c>
      <c r="M252" s="93" t="s">
        <v>105</v>
      </c>
    </row>
    <row r="253" spans="1:14" x14ac:dyDescent="0.55000000000000004">
      <c r="A253" s="93" t="str">
        <f>IF(Fours!$E$104&gt;0,Fours!$E$104,"")</f>
        <v/>
      </c>
      <c r="B253" s="94" t="e">
        <f t="shared" si="36"/>
        <v>#N/A</v>
      </c>
      <c r="C253" s="94">
        <f>IF(A253&gt;0,Fours!F108)</f>
        <v>0</v>
      </c>
      <c r="D253" s="94" t="str">
        <f t="shared" si="37"/>
        <v/>
      </c>
      <c r="E253" s="94">
        <f>IF(A253&gt;0,'Front sheet'!$E$18,"")</f>
        <v>0</v>
      </c>
      <c r="F253" s="94" t="str">
        <f t="shared" si="30"/>
        <v/>
      </c>
      <c r="G253" s="94" t="str">
        <f>CONCATENATE('Front sheet'!$E$18,"-4",M253)</f>
        <v>-4V</v>
      </c>
      <c r="H253" s="94" t="str">
        <f t="shared" si="38"/>
        <v/>
      </c>
      <c r="I253" s="94" t="str">
        <f t="shared" si="39"/>
        <v/>
      </c>
      <c r="J253" s="93" t="str">
        <f t="shared" si="40"/>
        <v/>
      </c>
      <c r="K253" s="93">
        <v>3</v>
      </c>
      <c r="L253" s="94" t="str">
        <f>L254</f>
        <v/>
      </c>
      <c r="M253" s="93" t="s">
        <v>105</v>
      </c>
    </row>
    <row r="254" spans="1:14" x14ac:dyDescent="0.55000000000000004">
      <c r="A254" s="93" t="str">
        <f>IF(Fours!$E$104&gt;0,Fours!$E$104,"")</f>
        <v/>
      </c>
      <c r="B254" s="94" t="e">
        <f t="shared" si="36"/>
        <v>#N/A</v>
      </c>
      <c r="C254" s="94">
        <f>IF(A254&gt;0,Fours!F109)</f>
        <v>0</v>
      </c>
      <c r="D254" s="94" t="str">
        <f t="shared" si="37"/>
        <v/>
      </c>
      <c r="E254" s="94">
        <f>IF(A254&gt;0,'Front sheet'!$E$18,"")</f>
        <v>0</v>
      </c>
      <c r="F254" s="94" t="str">
        <f t="shared" si="30"/>
        <v/>
      </c>
      <c r="G254" s="94" t="str">
        <f>CONCATENATE('Front sheet'!$E$18,"-4",M254)</f>
        <v>-4V</v>
      </c>
      <c r="H254" s="94" t="str">
        <f t="shared" si="38"/>
        <v/>
      </c>
      <c r="I254" s="94" t="str">
        <f t="shared" si="39"/>
        <v/>
      </c>
      <c r="J254" s="93" t="str">
        <f t="shared" si="40"/>
        <v/>
      </c>
      <c r="K254" s="93">
        <v>4</v>
      </c>
      <c r="L254" s="94" t="str">
        <f>IF(A254&gt;0,I254,"")</f>
        <v/>
      </c>
      <c r="M254" s="93" t="s">
        <v>105</v>
      </c>
      <c r="N254" s="94" t="str">
        <f>IF(Fours!E104&gt;0,Fours!F111,"")</f>
        <v/>
      </c>
    </row>
    <row r="255" spans="1:14" x14ac:dyDescent="0.55000000000000004">
      <c r="A255" s="93" t="str">
        <f>IF(Fours!$E$104&gt;0,Fours!$E$104,"")</f>
        <v/>
      </c>
      <c r="B255" s="94" t="e">
        <f t="shared" si="36"/>
        <v>#N/A</v>
      </c>
      <c r="C255" s="94">
        <f>IF(A255&gt;0,Fours!F110)</f>
        <v>0</v>
      </c>
      <c r="D255" s="94" t="str">
        <f t="shared" si="37"/>
        <v/>
      </c>
      <c r="E255" s="94">
        <f>IF(A255&gt;0,'Front sheet'!$E$18,"")</f>
        <v>0</v>
      </c>
      <c r="F255" s="94" t="str">
        <f t="shared" si="30"/>
        <v/>
      </c>
      <c r="G255" s="94" t="str">
        <f>CONCATENATE('Front sheet'!$E$18,"-4",M255)</f>
        <v>-4V</v>
      </c>
      <c r="H255" s="94" t="str">
        <f t="shared" si="38"/>
        <v/>
      </c>
      <c r="I255" s="94" t="str">
        <f t="shared" si="39"/>
        <v/>
      </c>
      <c r="J255" s="93" t="str">
        <f t="shared" si="40"/>
        <v/>
      </c>
      <c r="K255" s="93" t="s">
        <v>68</v>
      </c>
      <c r="L255" s="94" t="str">
        <f>L254</f>
        <v/>
      </c>
      <c r="M255" s="93" t="s">
        <v>105</v>
      </c>
    </row>
    <row r="256" spans="1:14" x14ac:dyDescent="0.55000000000000004">
      <c r="A256" s="93" t="str">
        <f>IF(Fours!$A$114&gt;0,Fours!$A$114,"")</f>
        <v/>
      </c>
      <c r="B256" s="94" t="e">
        <f t="shared" ref="B256:B265" si="41">IF(A256&gt;0,VLOOKUP(A256,Fours,2,FALSE),"")</f>
        <v>#N/A</v>
      </c>
      <c r="C256" s="94">
        <f>IF(A256&gt;0,Fours!B116)</f>
        <v>0</v>
      </c>
      <c r="D256" s="94" t="str">
        <f t="shared" ref="D256:D265" si="42">IF(C256&gt;0,VLOOKUP($C256,Sorted_Array,5,FALSE),"")</f>
        <v/>
      </c>
      <c r="E256" s="94">
        <f>IF(A256&gt;0,'Front sheet'!$E$18,"")</f>
        <v>0</v>
      </c>
      <c r="F256" s="94" t="str">
        <f>IF(Fours!A114&gt;0,Fours!B115,"")</f>
        <v/>
      </c>
      <c r="G256" s="94" t="str">
        <f>CONCATENATE('Front sheet'!$E$18,"-4",M256)</f>
        <v>-4W</v>
      </c>
      <c r="H256" s="94" t="str">
        <f t="shared" ref="H256:H265" si="43">IF(C256&gt;0,VLOOKUP($C256,Sorted_Array,2,FALSE),"")</f>
        <v/>
      </c>
      <c r="I256" s="94" t="str">
        <f t="shared" ref="I256:I265" si="44">IF(C256&gt;0,VLOOKUP($C256,Sorted_Array,3,FALSE),"")</f>
        <v/>
      </c>
      <c r="J256" s="93" t="str">
        <f t="shared" ref="J256:J265" si="45">IF(C256&gt;0,VLOOKUP($C256,Sorted_Array,4,FALSE),"")</f>
        <v/>
      </c>
      <c r="K256" s="93">
        <v>1</v>
      </c>
      <c r="L256" s="94" t="str">
        <f>L259</f>
        <v/>
      </c>
      <c r="M256" s="93" t="s">
        <v>106</v>
      </c>
    </row>
    <row r="257" spans="1:14" x14ac:dyDescent="0.55000000000000004">
      <c r="A257" s="93" t="str">
        <f>IF(Fours!$A$114&gt;0,Fours!$A$114,"")</f>
        <v/>
      </c>
      <c r="B257" s="94" t="e">
        <f t="shared" si="41"/>
        <v>#N/A</v>
      </c>
      <c r="C257" s="94">
        <f>IF(A257&gt;0,Fours!B117)</f>
        <v>0</v>
      </c>
      <c r="D257" s="94" t="str">
        <f t="shared" si="42"/>
        <v/>
      </c>
      <c r="E257" s="94">
        <f>IF(A257&gt;0,'Front sheet'!$E$18,"")</f>
        <v>0</v>
      </c>
      <c r="F257" s="94" t="str">
        <f t="shared" si="30"/>
        <v/>
      </c>
      <c r="G257" s="94" t="str">
        <f>CONCATENATE('Front sheet'!$E$18,"-4",M257)</f>
        <v>-4W</v>
      </c>
      <c r="H257" s="94" t="str">
        <f t="shared" si="43"/>
        <v/>
      </c>
      <c r="I257" s="94" t="str">
        <f t="shared" si="44"/>
        <v/>
      </c>
      <c r="J257" s="93" t="str">
        <f t="shared" si="45"/>
        <v/>
      </c>
      <c r="K257" s="93">
        <v>2</v>
      </c>
      <c r="L257" s="94" t="str">
        <f>L259</f>
        <v/>
      </c>
      <c r="M257" s="93" t="s">
        <v>106</v>
      </c>
    </row>
    <row r="258" spans="1:14" x14ac:dyDescent="0.55000000000000004">
      <c r="A258" s="93" t="str">
        <f>IF(Fours!$A$114&gt;0,Fours!$A$114,"")</f>
        <v/>
      </c>
      <c r="B258" s="94" t="e">
        <f t="shared" si="41"/>
        <v>#N/A</v>
      </c>
      <c r="C258" s="94">
        <f>IF(A258&gt;0,Fours!B118)</f>
        <v>0</v>
      </c>
      <c r="D258" s="94" t="str">
        <f t="shared" si="42"/>
        <v/>
      </c>
      <c r="E258" s="94">
        <f>IF(A258&gt;0,'Front sheet'!$E$18,"")</f>
        <v>0</v>
      </c>
      <c r="F258" s="94" t="str">
        <f t="shared" si="30"/>
        <v/>
      </c>
      <c r="G258" s="94" t="str">
        <f>CONCATENATE('Front sheet'!$E$18,"-4",M258)</f>
        <v>-4W</v>
      </c>
      <c r="H258" s="94" t="str">
        <f t="shared" si="43"/>
        <v/>
      </c>
      <c r="I258" s="94" t="str">
        <f t="shared" si="44"/>
        <v/>
      </c>
      <c r="J258" s="93" t="str">
        <f t="shared" si="45"/>
        <v/>
      </c>
      <c r="K258" s="93">
        <v>3</v>
      </c>
      <c r="L258" s="94" t="str">
        <f>L259</f>
        <v/>
      </c>
      <c r="M258" s="93" t="s">
        <v>106</v>
      </c>
    </row>
    <row r="259" spans="1:14" x14ac:dyDescent="0.55000000000000004">
      <c r="A259" s="93" t="str">
        <f>IF(Fours!$A$114&gt;0,Fours!$A$114,"")</f>
        <v/>
      </c>
      <c r="B259" s="94" t="e">
        <f t="shared" si="41"/>
        <v>#N/A</v>
      </c>
      <c r="C259" s="94">
        <f>IF(A259&gt;0,Fours!B119)</f>
        <v>0</v>
      </c>
      <c r="D259" s="94" t="str">
        <f t="shared" si="42"/>
        <v/>
      </c>
      <c r="E259" s="94">
        <f>IF(A259&gt;0,'Front sheet'!$E$18,"")</f>
        <v>0</v>
      </c>
      <c r="F259" s="94" t="str">
        <f t="shared" si="30"/>
        <v/>
      </c>
      <c r="G259" s="94" t="str">
        <f>CONCATENATE('Front sheet'!$E$18,"-4",M259)</f>
        <v>-4W</v>
      </c>
      <c r="H259" s="94" t="str">
        <f t="shared" si="43"/>
        <v/>
      </c>
      <c r="I259" s="94" t="str">
        <f t="shared" si="44"/>
        <v/>
      </c>
      <c r="J259" s="93" t="str">
        <f t="shared" si="45"/>
        <v/>
      </c>
      <c r="K259" s="93">
        <v>4</v>
      </c>
      <c r="L259" s="94" t="str">
        <f>IF(A259&gt;0,I259,"")</f>
        <v/>
      </c>
      <c r="M259" s="93" t="s">
        <v>106</v>
      </c>
      <c r="N259" s="94">
        <f>IF(Fours!E109&gt;0,Fours!F116,"")</f>
        <v>0</v>
      </c>
    </row>
    <row r="260" spans="1:14" x14ac:dyDescent="0.55000000000000004">
      <c r="A260" s="93" t="str">
        <f>IF(Fours!$A$114&gt;0,Fours!$A$114,"")</f>
        <v/>
      </c>
      <c r="B260" s="94" t="e">
        <f t="shared" si="41"/>
        <v>#N/A</v>
      </c>
      <c r="C260" s="94">
        <f>IF(A260&gt;0,Fours!B120)</f>
        <v>0</v>
      </c>
      <c r="D260" s="94" t="str">
        <f t="shared" si="42"/>
        <v/>
      </c>
      <c r="E260" s="94">
        <f>IF(A260&gt;0,'Front sheet'!$E$18,"")</f>
        <v>0</v>
      </c>
      <c r="F260" s="94" t="str">
        <f t="shared" si="30"/>
        <v/>
      </c>
      <c r="G260" s="94" t="str">
        <f>CONCATENATE('Front sheet'!$E$18,"-4",M260)</f>
        <v>-4W</v>
      </c>
      <c r="H260" s="94" t="str">
        <f t="shared" si="43"/>
        <v/>
      </c>
      <c r="I260" s="94" t="str">
        <f t="shared" si="44"/>
        <v/>
      </c>
      <c r="J260" s="93" t="str">
        <f t="shared" si="45"/>
        <v/>
      </c>
      <c r="K260" s="93" t="s">
        <v>68</v>
      </c>
      <c r="L260" s="94" t="str">
        <f>L259</f>
        <v/>
      </c>
      <c r="M260" s="93" t="s">
        <v>106</v>
      </c>
    </row>
    <row r="261" spans="1:14" x14ac:dyDescent="0.55000000000000004">
      <c r="A261" s="93" t="str">
        <f>IF(Fours!$E$114&gt;0,Fours!$E$114,"")</f>
        <v/>
      </c>
      <c r="B261" s="94" t="e">
        <f t="shared" si="41"/>
        <v>#N/A</v>
      </c>
      <c r="C261" s="94">
        <f>IF(A261&gt;0,Fours!F116)</f>
        <v>0</v>
      </c>
      <c r="D261" s="94" t="str">
        <f t="shared" si="42"/>
        <v/>
      </c>
      <c r="E261" s="94">
        <f>IF(A261&gt;0,'Front sheet'!$E$18,"")</f>
        <v>0</v>
      </c>
      <c r="F261" s="94" t="str">
        <f>IF(Fours!E114&gt;0,Fours!F115,"")</f>
        <v/>
      </c>
      <c r="G261" s="94" t="str">
        <f>CONCATENATE('Front sheet'!$E$18,"-4",M261)</f>
        <v>-4X</v>
      </c>
      <c r="H261" s="94" t="str">
        <f t="shared" si="43"/>
        <v/>
      </c>
      <c r="I261" s="94" t="str">
        <f t="shared" si="44"/>
        <v/>
      </c>
      <c r="J261" s="93" t="str">
        <f t="shared" si="45"/>
        <v/>
      </c>
      <c r="K261" s="93">
        <v>1</v>
      </c>
      <c r="L261" s="94" t="str">
        <f>L264</f>
        <v/>
      </c>
      <c r="M261" s="93" t="s">
        <v>107</v>
      </c>
    </row>
    <row r="262" spans="1:14" x14ac:dyDescent="0.55000000000000004">
      <c r="A262" s="93" t="str">
        <f>IF(Fours!$E$114&gt;0,Fours!$E$114,"")</f>
        <v/>
      </c>
      <c r="B262" s="94" t="e">
        <f t="shared" si="41"/>
        <v>#N/A</v>
      </c>
      <c r="C262" s="94">
        <f>IF(A262&gt;0,Fours!F117)</f>
        <v>0</v>
      </c>
      <c r="D262" s="94" t="str">
        <f t="shared" si="42"/>
        <v/>
      </c>
      <c r="E262" s="94">
        <f>IF(A262&gt;0,'Front sheet'!$E$18,"")</f>
        <v>0</v>
      </c>
      <c r="F262" s="94" t="str">
        <f t="shared" si="30"/>
        <v/>
      </c>
      <c r="G262" s="94" t="str">
        <f>CONCATENATE('Front sheet'!$E$18,"-4",M262)</f>
        <v>-4X</v>
      </c>
      <c r="H262" s="94" t="str">
        <f t="shared" si="43"/>
        <v/>
      </c>
      <c r="I262" s="94" t="str">
        <f t="shared" si="44"/>
        <v/>
      </c>
      <c r="J262" s="93" t="str">
        <f t="shared" si="45"/>
        <v/>
      </c>
      <c r="K262" s="93">
        <v>2</v>
      </c>
      <c r="L262" s="94" t="str">
        <f>L264</f>
        <v/>
      </c>
      <c r="M262" s="93" t="s">
        <v>107</v>
      </c>
    </row>
    <row r="263" spans="1:14" x14ac:dyDescent="0.55000000000000004">
      <c r="A263" s="93" t="str">
        <f>IF(Fours!$E$114&gt;0,Fours!$E$114,"")</f>
        <v/>
      </c>
      <c r="B263" s="94" t="e">
        <f t="shared" si="41"/>
        <v>#N/A</v>
      </c>
      <c r="C263" s="94">
        <f>IF(A263&gt;0,Fours!F118)</f>
        <v>0</v>
      </c>
      <c r="D263" s="94" t="str">
        <f t="shared" si="42"/>
        <v/>
      </c>
      <c r="E263" s="94">
        <f>IF(A263&gt;0,'Front sheet'!$E$18,"")</f>
        <v>0</v>
      </c>
      <c r="F263" s="94" t="str">
        <f t="shared" si="30"/>
        <v/>
      </c>
      <c r="G263" s="94" t="str">
        <f>CONCATENATE('Front sheet'!$E$18,"-4",M263)</f>
        <v>-4X</v>
      </c>
      <c r="H263" s="94" t="str">
        <f t="shared" si="43"/>
        <v/>
      </c>
      <c r="I263" s="94" t="str">
        <f t="shared" si="44"/>
        <v/>
      </c>
      <c r="J263" s="93" t="str">
        <f t="shared" si="45"/>
        <v/>
      </c>
      <c r="K263" s="93">
        <v>3</v>
      </c>
      <c r="L263" s="94" t="str">
        <f>L264</f>
        <v/>
      </c>
      <c r="M263" s="93" t="s">
        <v>107</v>
      </c>
    </row>
    <row r="264" spans="1:14" x14ac:dyDescent="0.55000000000000004">
      <c r="A264" s="93" t="str">
        <f>IF(Fours!$E$114&gt;0,Fours!$E$114,"")</f>
        <v/>
      </c>
      <c r="B264" s="94" t="e">
        <f t="shared" si="41"/>
        <v>#N/A</v>
      </c>
      <c r="C264" s="94">
        <f>IF(A264&gt;0,Fours!F119)</f>
        <v>0</v>
      </c>
      <c r="D264" s="94" t="str">
        <f t="shared" si="42"/>
        <v/>
      </c>
      <c r="E264" s="94">
        <f>IF(A264&gt;0,'Front sheet'!$E$18,"")</f>
        <v>0</v>
      </c>
      <c r="F264" s="94" t="str">
        <f t="shared" si="30"/>
        <v/>
      </c>
      <c r="G264" s="94" t="str">
        <f>CONCATENATE('Front sheet'!$E$18,"-4",M264)</f>
        <v>-4X</v>
      </c>
      <c r="H264" s="94" t="str">
        <f t="shared" si="43"/>
        <v/>
      </c>
      <c r="I264" s="94" t="str">
        <f t="shared" si="44"/>
        <v/>
      </c>
      <c r="J264" s="93" t="str">
        <f t="shared" si="45"/>
        <v/>
      </c>
      <c r="K264" s="93">
        <v>4</v>
      </c>
      <c r="L264" s="94" t="str">
        <f>IF(A264&gt;0,I264,"")</f>
        <v/>
      </c>
      <c r="M264" s="93" t="s">
        <v>107</v>
      </c>
      <c r="N264" s="94" t="str">
        <f>IF(Fours!E114&gt;0,Fours!F121,"")</f>
        <v/>
      </c>
    </row>
    <row r="265" spans="1:14" x14ac:dyDescent="0.55000000000000004">
      <c r="A265" s="93" t="str">
        <f>IF(Fours!$E$114&gt;0,Fours!$E$114,"")</f>
        <v/>
      </c>
      <c r="B265" s="94" t="e">
        <f t="shared" si="41"/>
        <v>#N/A</v>
      </c>
      <c r="C265" s="94">
        <f>IF(A265&gt;0,Fours!F120)</f>
        <v>0</v>
      </c>
      <c r="D265" s="94" t="str">
        <f t="shared" si="42"/>
        <v/>
      </c>
      <c r="E265" s="94">
        <f>IF(A265&gt;0,'Front sheet'!$E$18,"")</f>
        <v>0</v>
      </c>
      <c r="F265" s="94" t="str">
        <f t="shared" si="30"/>
        <v/>
      </c>
      <c r="G265" s="94" t="str">
        <f>CONCATENATE('Front sheet'!$E$18,"-4",M265)</f>
        <v>-4X</v>
      </c>
      <c r="H265" s="94" t="str">
        <f t="shared" si="43"/>
        <v/>
      </c>
      <c r="I265" s="94" t="str">
        <f t="shared" si="44"/>
        <v/>
      </c>
      <c r="J265" s="93" t="str">
        <f t="shared" si="45"/>
        <v/>
      </c>
      <c r="K265" s="93" t="s">
        <v>68</v>
      </c>
      <c r="L265" s="94" t="str">
        <f>L264</f>
        <v/>
      </c>
      <c r="M265" s="93" t="s">
        <v>107</v>
      </c>
    </row>
    <row r="266" spans="1:14" x14ac:dyDescent="0.55000000000000004">
      <c r="A266" s="93" t="str">
        <f>IF(Pairs_Doubles!$A$4&gt;0,Pairs_Doubles!$A$4,"")</f>
        <v/>
      </c>
      <c r="B266" s="94" t="e">
        <f>IF(A266&gt;0,VLOOKUP(A266,Pairs,2,FALSE),"")</f>
        <v>#N/A</v>
      </c>
      <c r="C266" s="94">
        <f>IF(A266&gt;0,Pairs_Doubles!B6,"")</f>
        <v>0</v>
      </c>
      <c r="D266" s="94" t="str">
        <f t="shared" ref="D266:D276" si="46">IF(C266&gt;0,VLOOKUP($C266,Sorted_Array,5,FALSE),"")</f>
        <v/>
      </c>
      <c r="E266" s="94">
        <f>IF(A266&gt;0,'Front sheet'!$E$18,"")</f>
        <v>0</v>
      </c>
      <c r="F266" s="94" t="str">
        <f>IF(Pairs_Doubles!A4&gt;0,Pairs_Doubles!B5,"")</f>
        <v/>
      </c>
      <c r="G266" s="94" t="str">
        <f>CONCATENATE('Front sheet'!$E$18,"-2",M266)</f>
        <v>-2A</v>
      </c>
      <c r="H266" s="94" t="str">
        <f t="shared" ref="H266:H276" si="47">IF(C266&gt;0,VLOOKUP($C266,Sorted_Array,2,FALSE),"")</f>
        <v/>
      </c>
      <c r="I266" s="94" t="str">
        <f t="shared" ref="I266:I276" si="48">IF(C266&gt;0,VLOOKUP($C266,Sorted_Array,3,FALSE),"")</f>
        <v/>
      </c>
      <c r="J266" s="93" t="str">
        <f t="shared" ref="J266:J276" si="49">IF(C266&gt;0,VLOOKUP($C266,Sorted_Array,4,FALSE),"")</f>
        <v/>
      </c>
      <c r="K266" s="93">
        <v>1</v>
      </c>
      <c r="L266" s="94" t="str">
        <f>L267</f>
        <v/>
      </c>
      <c r="M266" s="93" t="s">
        <v>67</v>
      </c>
    </row>
    <row r="267" spans="1:14" x14ac:dyDescent="0.55000000000000004">
      <c r="A267" s="93" t="str">
        <f>IF(Pairs_Doubles!$A$4&gt;0,Pairs_Doubles!$A$4,"")</f>
        <v/>
      </c>
      <c r="B267" s="94" t="e">
        <f>IF(A267&gt;0,VLOOKUP(A267,Pairs,2,FALSE),"")</f>
        <v>#N/A</v>
      </c>
      <c r="C267" s="94">
        <f>IF(A267&gt;0,Pairs_Doubles!B7,"")</f>
        <v>0</v>
      </c>
      <c r="D267" s="94" t="str">
        <f t="shared" si="46"/>
        <v/>
      </c>
      <c r="E267" s="94">
        <f>IF(A267&gt;0,'Front sheet'!$E$18,"")</f>
        <v>0</v>
      </c>
      <c r="F267" s="94" t="str">
        <f>F266</f>
        <v/>
      </c>
      <c r="G267" s="94" t="str">
        <f>CONCATENATE('Front sheet'!$E$18,"-2",M267)</f>
        <v>-2A</v>
      </c>
      <c r="H267" s="94" t="str">
        <f t="shared" si="47"/>
        <v/>
      </c>
      <c r="I267" s="94" t="str">
        <f t="shared" si="48"/>
        <v/>
      </c>
      <c r="J267" s="93" t="str">
        <f t="shared" si="49"/>
        <v/>
      </c>
      <c r="K267" s="93">
        <v>2</v>
      </c>
      <c r="L267" s="94" t="str">
        <f>IF(A267&gt;0,I267,"")</f>
        <v/>
      </c>
      <c r="M267" s="93" t="s">
        <v>67</v>
      </c>
      <c r="N267" s="94">
        <f>IF(A267&gt;0,Pairs_Doubles!B8,"")</f>
        <v>0</v>
      </c>
    </row>
    <row r="268" spans="1:14" x14ac:dyDescent="0.55000000000000004">
      <c r="A268" s="93" t="str">
        <f>IF(Pairs_Doubles!$E$4&gt;0,Pairs_Doubles!$E$4,"")</f>
        <v/>
      </c>
      <c r="B268" s="94" t="e">
        <f>IF(A268&gt;0,VLOOKUP(A268,Pairs,2,FALSE),"")</f>
        <v>#N/A</v>
      </c>
      <c r="C268" s="94">
        <f>IF(A268&gt;0,Pairs_Doubles!F6,"")</f>
        <v>0</v>
      </c>
      <c r="D268" s="94" t="str">
        <f t="shared" si="46"/>
        <v/>
      </c>
      <c r="E268" s="94">
        <f>IF(A268&gt;0,'Front sheet'!$E$18,"")</f>
        <v>0</v>
      </c>
      <c r="F268" s="94" t="str">
        <f>IF(Pairs_Doubles!E4&gt;0,Pairs_Doubles!F5,"")</f>
        <v/>
      </c>
      <c r="G268" s="94" t="str">
        <f>CONCATENATE('Front sheet'!$E$18,"-2",M268)</f>
        <v>-2B</v>
      </c>
      <c r="H268" s="94" t="str">
        <f t="shared" si="47"/>
        <v/>
      </c>
      <c r="I268" s="94" t="str">
        <f t="shared" si="48"/>
        <v/>
      </c>
      <c r="J268" s="93" t="str">
        <f t="shared" si="49"/>
        <v/>
      </c>
      <c r="K268" s="93">
        <v>1</v>
      </c>
      <c r="L268" s="94" t="str">
        <f t="shared" ref="L268:L282" si="50">L269</f>
        <v/>
      </c>
      <c r="M268" s="93" t="s">
        <v>69</v>
      </c>
    </row>
    <row r="269" spans="1:14" x14ac:dyDescent="0.55000000000000004">
      <c r="A269" s="93" t="str">
        <f>IF(Pairs_Doubles!$E$4&gt;0,Pairs_Doubles!$E$4,"")</f>
        <v/>
      </c>
      <c r="B269" s="94" t="e">
        <f>IF(A269&gt;0,VLOOKUP(A269,Pairs,2,FALSE),"")</f>
        <v>#N/A</v>
      </c>
      <c r="C269" s="94">
        <f>IF(A269&gt;0,Pairs_Doubles!F7,"")</f>
        <v>0</v>
      </c>
      <c r="D269" s="94" t="str">
        <f t="shared" si="46"/>
        <v/>
      </c>
      <c r="E269" s="94">
        <f>IF(A269&gt;0,'Front sheet'!$E$18,"")</f>
        <v>0</v>
      </c>
      <c r="F269" s="94" t="str">
        <f>F268</f>
        <v/>
      </c>
      <c r="G269" s="94" t="str">
        <f>CONCATENATE('Front sheet'!$E$18,"-2",M269)</f>
        <v>-2B</v>
      </c>
      <c r="H269" s="94" t="str">
        <f t="shared" si="47"/>
        <v/>
      </c>
      <c r="I269" s="94" t="str">
        <f t="shared" si="48"/>
        <v/>
      </c>
      <c r="J269" s="93" t="str">
        <f t="shared" si="49"/>
        <v/>
      </c>
      <c r="K269" s="93">
        <v>2</v>
      </c>
      <c r="L269" s="94" t="str">
        <f>IF(A269&gt;0,I269,"")</f>
        <v/>
      </c>
      <c r="M269" s="93" t="s">
        <v>69</v>
      </c>
      <c r="N269" s="94">
        <f>IF(A269&gt;0,Pairs_Doubles!F8,"")</f>
        <v>0</v>
      </c>
    </row>
    <row r="273" spans="1:14" x14ac:dyDescent="0.55000000000000004">
      <c r="A273" s="93" t="str">
        <f>IF(Pairs_Doubles!$A11&gt;0,Pairs_Doubles!$A11,"")</f>
        <v/>
      </c>
      <c r="B273" s="94" t="e">
        <f>IF(A273&gt;0,VLOOKUP(A273,Pairs,2,FALSE),"")</f>
        <v>#N/A</v>
      </c>
      <c r="C273" s="94">
        <f>IF(A273&gt;0,Pairs_Doubles!B13,"")</f>
        <v>0</v>
      </c>
      <c r="D273" s="94" t="str">
        <f t="shared" si="46"/>
        <v/>
      </c>
      <c r="E273" s="94">
        <f>IF(A273&gt;0,'Front sheet'!$E$18,"")</f>
        <v>0</v>
      </c>
      <c r="F273" s="94" t="str">
        <f>IF(Pairs_Doubles!A11&gt;0,Pairs_Doubles!B12,"")</f>
        <v/>
      </c>
      <c r="G273" s="94" t="str">
        <f>CONCATENATE('Front sheet'!$E$18,"-2",M273)</f>
        <v>-2C</v>
      </c>
      <c r="H273" s="94" t="str">
        <f t="shared" si="47"/>
        <v/>
      </c>
      <c r="I273" s="94" t="str">
        <f t="shared" si="48"/>
        <v/>
      </c>
      <c r="J273" s="93" t="str">
        <f t="shared" si="49"/>
        <v/>
      </c>
      <c r="K273" s="93">
        <v>1</v>
      </c>
      <c r="L273" s="94" t="str">
        <f>L274</f>
        <v/>
      </c>
      <c r="M273" s="93" t="s">
        <v>68</v>
      </c>
    </row>
    <row r="274" spans="1:14" x14ac:dyDescent="0.55000000000000004">
      <c r="A274" s="93" t="str">
        <f>IF(Pairs_Doubles!$A11&gt;0,Pairs_Doubles!$A11,"")</f>
        <v/>
      </c>
      <c r="B274" s="94" t="e">
        <f>IF(A274&gt;0,VLOOKUP(A274,Pairs,2,FALSE),"")</f>
        <v>#N/A</v>
      </c>
      <c r="C274" s="94">
        <f>IF(A274&gt;0,Pairs_Doubles!B14,"")</f>
        <v>0</v>
      </c>
      <c r="D274" s="94" t="str">
        <f t="shared" si="46"/>
        <v/>
      </c>
      <c r="E274" s="94">
        <f>IF(A274&gt;0,'Front sheet'!$E$18,"")</f>
        <v>0</v>
      </c>
      <c r="F274" s="94" t="str">
        <f t="shared" ref="F274:F276" si="51">F273</f>
        <v/>
      </c>
      <c r="G274" s="94" t="str">
        <f>CONCATENATE('Front sheet'!$E$18,"-2",M274)</f>
        <v>-2C</v>
      </c>
      <c r="H274" s="94" t="str">
        <f t="shared" si="47"/>
        <v/>
      </c>
      <c r="I274" s="94" t="str">
        <f t="shared" si="48"/>
        <v/>
      </c>
      <c r="J274" s="93" t="str">
        <f t="shared" si="49"/>
        <v/>
      </c>
      <c r="K274" s="93">
        <v>2</v>
      </c>
      <c r="L274" s="94" t="str">
        <f>IF(A274&gt;0,I274,"")</f>
        <v/>
      </c>
      <c r="M274" s="93" t="s">
        <v>68</v>
      </c>
      <c r="N274" s="94">
        <f>IF(A274&gt;0,Pairs_Doubles!B15,"")</f>
        <v>0</v>
      </c>
    </row>
    <row r="275" spans="1:14" x14ac:dyDescent="0.55000000000000004">
      <c r="A275" s="93" t="str">
        <f>IF(Pairs_Doubles!$E11&gt;0,Pairs_Doubles!$E11,"")</f>
        <v/>
      </c>
      <c r="B275" s="94" t="e">
        <f>IF(A275&gt;0,VLOOKUP(A275,Pairs,2,FALSE),"")</f>
        <v>#N/A</v>
      </c>
      <c r="C275" s="94">
        <f>IF(A275&gt;0,Pairs_Doubles!F13,"")</f>
        <v>0</v>
      </c>
      <c r="D275" s="94" t="str">
        <f t="shared" si="46"/>
        <v/>
      </c>
      <c r="E275" s="94">
        <f>IF(A275&gt;0,'Front sheet'!$E$18,"")</f>
        <v>0</v>
      </c>
      <c r="F275" s="94" t="str">
        <f>IF(Pairs_Doubles!E11&gt;0,Pairs_Doubles!F12,"")</f>
        <v/>
      </c>
      <c r="G275" s="94" t="str">
        <f>CONCATENATE('Front sheet'!$E$18,"-2",M275)</f>
        <v>-2D</v>
      </c>
      <c r="H275" s="94" t="str">
        <f t="shared" si="47"/>
        <v/>
      </c>
      <c r="I275" s="94" t="str">
        <f t="shared" si="48"/>
        <v/>
      </c>
      <c r="J275" s="93" t="str">
        <f t="shared" si="49"/>
        <v/>
      </c>
      <c r="K275" s="93">
        <v>1</v>
      </c>
      <c r="L275" s="94" t="str">
        <f t="shared" si="50"/>
        <v/>
      </c>
      <c r="M275" s="93" t="s">
        <v>70</v>
      </c>
    </row>
    <row r="276" spans="1:14" x14ac:dyDescent="0.55000000000000004">
      <c r="A276" s="93" t="str">
        <f>IF(Pairs_Doubles!$E11&gt;0,Pairs_Doubles!$E11,"")</f>
        <v/>
      </c>
      <c r="B276" s="94" t="e">
        <f>IF(A276&gt;0,VLOOKUP(A276,Pairs,2,FALSE),"")</f>
        <v>#N/A</v>
      </c>
      <c r="C276" s="94">
        <f>IF(A276&gt;0,Pairs_Doubles!F14,"")</f>
        <v>0</v>
      </c>
      <c r="D276" s="94" t="str">
        <f t="shared" si="46"/>
        <v/>
      </c>
      <c r="E276" s="94">
        <f>IF(A276&gt;0,'Front sheet'!$E$18,"")</f>
        <v>0</v>
      </c>
      <c r="F276" s="94" t="str">
        <f t="shared" si="51"/>
        <v/>
      </c>
      <c r="G276" s="94" t="str">
        <f>CONCATENATE('Front sheet'!$E$18,"-2",M276)</f>
        <v>-2D</v>
      </c>
      <c r="H276" s="94" t="str">
        <f t="shared" si="47"/>
        <v/>
      </c>
      <c r="I276" s="94" t="str">
        <f t="shared" si="48"/>
        <v/>
      </c>
      <c r="J276" s="93" t="str">
        <f t="shared" si="49"/>
        <v/>
      </c>
      <c r="K276" s="93">
        <v>2</v>
      </c>
      <c r="L276" s="94" t="str">
        <f>IF(A276&gt;0,I276,"")</f>
        <v/>
      </c>
      <c r="M276" s="93" t="s">
        <v>70</v>
      </c>
      <c r="N276" s="94">
        <f>IF(A276&gt;0,Pairs_Doubles!F15,"")</f>
        <v>0</v>
      </c>
    </row>
    <row r="280" spans="1:14" x14ac:dyDescent="0.55000000000000004">
      <c r="A280" s="93" t="str">
        <f>IF(Pairs_Doubles!$A18&gt;0,Pairs_Doubles!$A18,"")</f>
        <v/>
      </c>
      <c r="B280" s="94" t="e">
        <f>IF(A280&gt;0,VLOOKUP(A280,Pairs,2,FALSE),"")</f>
        <v>#N/A</v>
      </c>
      <c r="C280" s="94">
        <f>IF(A280&gt;0,Pairs_Doubles!B20,"")</f>
        <v>0</v>
      </c>
      <c r="D280" s="94" t="str">
        <f t="shared" ref="D280:D283" si="52">IF(C280&gt;0,VLOOKUP($C280,Sorted_Array,5,FALSE),"")</f>
        <v/>
      </c>
      <c r="E280" s="94">
        <f>IF(A280&gt;0,'Front sheet'!$E$18,"")</f>
        <v>0</v>
      </c>
      <c r="F280" s="94" t="str">
        <f>IF(Pairs_Doubles!A18&gt;0,Pairs_Doubles!B19,"")</f>
        <v/>
      </c>
      <c r="G280" s="94" t="str">
        <f>CONCATENATE('Front sheet'!$E$18,"-2",M280)</f>
        <v>-2E</v>
      </c>
      <c r="H280" s="94" t="str">
        <f t="shared" ref="H280:H283" si="53">IF(C280&gt;0,VLOOKUP($C280,Sorted_Array,2,FALSE),"")</f>
        <v/>
      </c>
      <c r="I280" s="94" t="str">
        <f t="shared" ref="I280:I283" si="54">IF(C280&gt;0,VLOOKUP($C280,Sorted_Array,3,FALSE),"")</f>
        <v/>
      </c>
      <c r="J280" s="93" t="str">
        <f t="shared" ref="J280:J283" si="55">IF(C280&gt;0,VLOOKUP($C280,Sorted_Array,4,FALSE),"")</f>
        <v/>
      </c>
      <c r="K280" s="93">
        <v>1</v>
      </c>
      <c r="L280" s="94" t="str">
        <f>L281</f>
        <v/>
      </c>
      <c r="M280" s="93" t="s">
        <v>71</v>
      </c>
    </row>
    <row r="281" spans="1:14" x14ac:dyDescent="0.55000000000000004">
      <c r="A281" s="93" t="str">
        <f>IF(Pairs_Doubles!$A18&gt;0,Pairs_Doubles!$A18,"")</f>
        <v/>
      </c>
      <c r="B281" s="94" t="e">
        <f>IF(A281&gt;0,VLOOKUP(A281,Pairs,2,FALSE),"")</f>
        <v>#N/A</v>
      </c>
      <c r="C281" s="94">
        <f>IF(A281&gt;0,Pairs_Doubles!B21,"")</f>
        <v>0</v>
      </c>
      <c r="D281" s="94" t="str">
        <f t="shared" si="52"/>
        <v/>
      </c>
      <c r="E281" s="94">
        <f>IF(A281&gt;0,'Front sheet'!$E$18,"")</f>
        <v>0</v>
      </c>
      <c r="F281" s="94" t="str">
        <f t="shared" ref="F281" si="56">F280</f>
        <v/>
      </c>
      <c r="G281" s="94" t="str">
        <f>CONCATENATE('Front sheet'!$E$18,"-2",M281)</f>
        <v>-2E</v>
      </c>
      <c r="H281" s="94" t="str">
        <f t="shared" si="53"/>
        <v/>
      </c>
      <c r="I281" s="94" t="str">
        <f t="shared" si="54"/>
        <v/>
      </c>
      <c r="J281" s="93" t="str">
        <f t="shared" si="55"/>
        <v/>
      </c>
      <c r="K281" s="93">
        <v>2</v>
      </c>
      <c r="L281" s="94" t="str">
        <f>IF(A281&gt;0,I281,"")</f>
        <v/>
      </c>
      <c r="M281" s="93" t="s">
        <v>71</v>
      </c>
      <c r="N281" s="94">
        <f>IF(A281&gt;0,Pairs_Doubles!B22,"")</f>
        <v>0</v>
      </c>
    </row>
    <row r="282" spans="1:14" x14ac:dyDescent="0.55000000000000004">
      <c r="A282" s="93" t="str">
        <f>IF(Pairs_Doubles!$E18&gt;0,Pairs_Doubles!$E18,"")</f>
        <v/>
      </c>
      <c r="B282" s="94" t="e">
        <f>IF(A282&gt;0,VLOOKUP(A282,Pairs,2,FALSE),"")</f>
        <v>#N/A</v>
      </c>
      <c r="C282" s="94">
        <f>IF(A282&gt;0,Pairs_Doubles!F20,"")</f>
        <v>0</v>
      </c>
      <c r="D282" s="94" t="str">
        <f t="shared" si="52"/>
        <v/>
      </c>
      <c r="E282" s="94">
        <f>IF(A282&gt;0,'Front sheet'!$E$18,"")</f>
        <v>0</v>
      </c>
      <c r="F282" s="94" t="str">
        <f>IF(Pairs_Doubles!E18&gt;0,Pairs_Doubles!F19,"")</f>
        <v/>
      </c>
      <c r="G282" s="94" t="str">
        <f>CONCATENATE('Front sheet'!$E$18,"-2",M282)</f>
        <v>-2F</v>
      </c>
      <c r="H282" s="94" t="str">
        <f t="shared" si="53"/>
        <v/>
      </c>
      <c r="I282" s="94" t="str">
        <f t="shared" si="54"/>
        <v/>
      </c>
      <c r="J282" s="93" t="str">
        <f t="shared" si="55"/>
        <v/>
      </c>
      <c r="K282" s="93">
        <v>1</v>
      </c>
      <c r="L282" s="94" t="str">
        <f t="shared" si="50"/>
        <v/>
      </c>
      <c r="M282" s="93" t="s">
        <v>72</v>
      </c>
    </row>
    <row r="283" spans="1:14" x14ac:dyDescent="0.55000000000000004">
      <c r="A283" s="93" t="str">
        <f>IF(Pairs_Doubles!$E18&gt;0,Pairs_Doubles!$E18,"")</f>
        <v/>
      </c>
      <c r="B283" s="94" t="e">
        <f>IF(A283&gt;0,VLOOKUP(A283,Pairs,2,FALSE),"")</f>
        <v>#N/A</v>
      </c>
      <c r="C283" s="94">
        <f>IF(A283&gt;0,Pairs_Doubles!F21,"")</f>
        <v>0</v>
      </c>
      <c r="D283" s="94" t="str">
        <f t="shared" si="52"/>
        <v/>
      </c>
      <c r="E283" s="94">
        <f>IF(A283&gt;0,'Front sheet'!$E$18,"")</f>
        <v>0</v>
      </c>
      <c r="F283" s="94" t="str">
        <f t="shared" ref="F283" si="57">F282</f>
        <v/>
      </c>
      <c r="G283" s="94" t="str">
        <f>CONCATENATE('Front sheet'!$E$18,"-2",M283)</f>
        <v>-2F</v>
      </c>
      <c r="H283" s="94" t="str">
        <f t="shared" si="53"/>
        <v/>
      </c>
      <c r="I283" s="94" t="str">
        <f t="shared" si="54"/>
        <v/>
      </c>
      <c r="J283" s="93" t="str">
        <f t="shared" si="55"/>
        <v/>
      </c>
      <c r="K283" s="93">
        <v>2</v>
      </c>
      <c r="L283" s="94" t="str">
        <f>IF(A283&gt;0,I283,"")</f>
        <v/>
      </c>
      <c r="M283" s="93" t="s">
        <v>72</v>
      </c>
      <c r="N283" s="94">
        <f>IF(A283&gt;0,Pairs_Doubles!F22,"")</f>
        <v>0</v>
      </c>
    </row>
    <row r="287" spans="1:14" x14ac:dyDescent="0.55000000000000004">
      <c r="A287" s="93" t="str">
        <f>IF(Pairs_Doubles!$A25&gt;0,Pairs_Doubles!$A25,"")</f>
        <v/>
      </c>
      <c r="B287" s="94" t="e">
        <f>IF(A287&gt;0,VLOOKUP(A287,Pairs,2,FALSE),"")</f>
        <v>#N/A</v>
      </c>
      <c r="C287" s="94">
        <f>IF(A287&gt;0,Pairs_Doubles!B27,"")</f>
        <v>0</v>
      </c>
      <c r="D287" s="94" t="str">
        <f t="shared" ref="D287:D290" si="58">IF(C287&gt;0,VLOOKUP($C287,Sorted_Array,5,FALSE),"")</f>
        <v/>
      </c>
      <c r="E287" s="94">
        <f>IF(A287&gt;0,'Front sheet'!$E$18,"")</f>
        <v>0</v>
      </c>
      <c r="F287" s="94" t="str">
        <f>IF(Pairs_Doubles!A25&gt;0,Pairs_Doubles!B26,"")</f>
        <v/>
      </c>
      <c r="G287" s="94" t="str">
        <f>CONCATENATE('Front sheet'!$E$18,"-2",M287)</f>
        <v>-2G</v>
      </c>
      <c r="H287" s="94" t="str">
        <f t="shared" ref="H287:H290" si="59">IF(C287&gt;0,VLOOKUP($C287,Sorted_Array,2,FALSE),"")</f>
        <v/>
      </c>
      <c r="I287" s="94" t="str">
        <f t="shared" ref="I287:I290" si="60">IF(C287&gt;0,VLOOKUP($C287,Sorted_Array,3,FALSE),"")</f>
        <v/>
      </c>
      <c r="J287" s="93" t="str">
        <f t="shared" ref="J287:J290" si="61">IF(C287&gt;0,VLOOKUP($C287,Sorted_Array,4,FALSE),"")</f>
        <v/>
      </c>
      <c r="K287" s="93">
        <v>1</v>
      </c>
      <c r="L287" s="94" t="str">
        <f>L288</f>
        <v/>
      </c>
      <c r="M287" s="93" t="s">
        <v>73</v>
      </c>
    </row>
    <row r="288" spans="1:14" x14ac:dyDescent="0.55000000000000004">
      <c r="A288" s="93" t="str">
        <f>IF(Pairs_Doubles!$A25&gt;0,Pairs_Doubles!$A25,"")</f>
        <v/>
      </c>
      <c r="B288" s="94" t="e">
        <f>IF(A288&gt;0,VLOOKUP(A288,Pairs,2,FALSE),"")</f>
        <v>#N/A</v>
      </c>
      <c r="C288" s="94">
        <f>IF(A288&gt;0,Pairs_Doubles!B28,"")</f>
        <v>0</v>
      </c>
      <c r="D288" s="94" t="str">
        <f t="shared" si="58"/>
        <v/>
      </c>
      <c r="E288" s="94">
        <f>IF(A288&gt;0,'Front sheet'!$E$18,"")</f>
        <v>0</v>
      </c>
      <c r="F288" s="94" t="str">
        <f t="shared" ref="F288" si="62">F287</f>
        <v/>
      </c>
      <c r="G288" s="94" t="str">
        <f>CONCATENATE('Front sheet'!$E$18,"-2",M288)</f>
        <v>-2G</v>
      </c>
      <c r="H288" s="94" t="str">
        <f t="shared" si="59"/>
        <v/>
      </c>
      <c r="I288" s="94" t="str">
        <f t="shared" si="60"/>
        <v/>
      </c>
      <c r="J288" s="93" t="str">
        <f t="shared" si="61"/>
        <v/>
      </c>
      <c r="K288" s="93">
        <v>2</v>
      </c>
      <c r="L288" s="94" t="str">
        <f>IF(A288&gt;0,I288,"")</f>
        <v/>
      </c>
      <c r="M288" s="93" t="s">
        <v>73</v>
      </c>
      <c r="N288" s="94">
        <f>IF(A288&gt;0,Pairs_Doubles!B29,"")</f>
        <v>0</v>
      </c>
    </row>
    <row r="289" spans="1:14" x14ac:dyDescent="0.55000000000000004">
      <c r="A289" s="93" t="str">
        <f>IF(Pairs_Doubles!$E25&gt;0,Pairs_Doubles!$E25,"")</f>
        <v/>
      </c>
      <c r="B289" s="94" t="e">
        <f>IF(A289&gt;0,VLOOKUP(A289,Pairs,2,FALSE),"")</f>
        <v>#N/A</v>
      </c>
      <c r="C289" s="94">
        <f>IF(A289&gt;0,Pairs_Doubles!F27,"")</f>
        <v>0</v>
      </c>
      <c r="D289" s="94" t="str">
        <f t="shared" si="58"/>
        <v/>
      </c>
      <c r="E289" s="94">
        <f>IF(A289&gt;0,'Front sheet'!$E$18,"")</f>
        <v>0</v>
      </c>
      <c r="F289" s="94" t="str">
        <f>IF(Pairs_Doubles!E25&gt;0,Pairs_Doubles!F26,"")</f>
        <v/>
      </c>
      <c r="G289" s="94" t="str">
        <f>CONCATENATE('Front sheet'!$E$18,"-2",M289)</f>
        <v>-2H</v>
      </c>
      <c r="H289" s="94" t="str">
        <f t="shared" si="59"/>
        <v/>
      </c>
      <c r="I289" s="94" t="str">
        <f t="shared" si="60"/>
        <v/>
      </c>
      <c r="J289" s="93" t="str">
        <f t="shared" si="61"/>
        <v/>
      </c>
      <c r="K289" s="93">
        <v>1</v>
      </c>
      <c r="L289" s="94" t="str">
        <f t="shared" ref="L289" si="63">L290</f>
        <v/>
      </c>
      <c r="M289" s="93" t="s">
        <v>74</v>
      </c>
    </row>
    <row r="290" spans="1:14" x14ac:dyDescent="0.55000000000000004">
      <c r="A290" s="93" t="str">
        <f>IF(Pairs_Doubles!$E25&gt;0,Pairs_Doubles!$E25,"")</f>
        <v/>
      </c>
      <c r="B290" s="94" t="e">
        <f>IF(A290&gt;0,VLOOKUP(A290,Pairs,2,FALSE),"")</f>
        <v>#N/A</v>
      </c>
      <c r="C290" s="94">
        <f>IF(A290&gt;0,Pairs_Doubles!F28,"")</f>
        <v>0</v>
      </c>
      <c r="D290" s="94" t="str">
        <f t="shared" si="58"/>
        <v/>
      </c>
      <c r="E290" s="94">
        <f>IF(A290&gt;0,'Front sheet'!$E$18,"")</f>
        <v>0</v>
      </c>
      <c r="F290" s="94" t="str">
        <f t="shared" ref="F290" si="64">F289</f>
        <v/>
      </c>
      <c r="G290" s="94" t="str">
        <f>CONCATENATE('Front sheet'!$E$18,"-2",M290)</f>
        <v>-2H</v>
      </c>
      <c r="H290" s="94" t="str">
        <f t="shared" si="59"/>
        <v/>
      </c>
      <c r="I290" s="94" t="str">
        <f t="shared" si="60"/>
        <v/>
      </c>
      <c r="J290" s="93" t="str">
        <f t="shared" si="61"/>
        <v/>
      </c>
      <c r="K290" s="93">
        <v>2</v>
      </c>
      <c r="L290" s="94" t="str">
        <f>IF(A290&gt;0,I290,"")</f>
        <v/>
      </c>
      <c r="M290" s="93" t="s">
        <v>74</v>
      </c>
      <c r="N290" s="94">
        <f>IF(A290&gt;0,Pairs_Doubles!F29,"")</f>
        <v>0</v>
      </c>
    </row>
    <row r="294" spans="1:14" x14ac:dyDescent="0.55000000000000004">
      <c r="A294" s="93" t="str">
        <f>IF(Pairs_Doubles!$A32&gt;0,Pairs_Doubles!$A32,"")</f>
        <v/>
      </c>
      <c r="B294" s="94" t="e">
        <f>IF(A294&gt;0,VLOOKUP(A294,Pairs,2,FALSE),"")</f>
        <v>#N/A</v>
      </c>
      <c r="C294" s="94">
        <f>IF(A294&gt;0,Pairs_Doubles!B34,"")</f>
        <v>0</v>
      </c>
      <c r="D294" s="94" t="str">
        <f t="shared" ref="D294:D297" si="65">IF(C294&gt;0,VLOOKUP($C294,Sorted_Array,5,FALSE),"")</f>
        <v/>
      </c>
      <c r="E294" s="94">
        <f>IF(A294&gt;0,'Front sheet'!$E$18,"")</f>
        <v>0</v>
      </c>
      <c r="F294" s="94" t="str">
        <f>IF(Pairs_Doubles!A32&gt;0,Pairs_Doubles!B33,"")</f>
        <v/>
      </c>
      <c r="G294" s="94" t="str">
        <f>CONCATENATE('Front sheet'!$E$18,"-2",M294)</f>
        <v>-2I</v>
      </c>
      <c r="H294" s="94" t="str">
        <f t="shared" ref="H294:H297" si="66">IF(C294&gt;0,VLOOKUP($C294,Sorted_Array,2,FALSE),"")</f>
        <v/>
      </c>
      <c r="I294" s="94" t="str">
        <f t="shared" ref="I294:I297" si="67">IF(C294&gt;0,VLOOKUP($C294,Sorted_Array,3,FALSE),"")</f>
        <v/>
      </c>
      <c r="J294" s="93" t="str">
        <f t="shared" ref="J294:J297" si="68">IF(C294&gt;0,VLOOKUP($C294,Sorted_Array,4,FALSE),"")</f>
        <v/>
      </c>
      <c r="K294" s="93">
        <v>1</v>
      </c>
      <c r="L294" s="94" t="str">
        <f>L295</f>
        <v/>
      </c>
      <c r="M294" s="93" t="s">
        <v>75</v>
      </c>
    </row>
    <row r="295" spans="1:14" x14ac:dyDescent="0.55000000000000004">
      <c r="A295" s="93" t="str">
        <f>IF(Pairs_Doubles!$A32&gt;0,Pairs_Doubles!$A32,"")</f>
        <v/>
      </c>
      <c r="B295" s="94" t="e">
        <f>IF(A295&gt;0,VLOOKUP(A295,Pairs,2,FALSE),"")</f>
        <v>#N/A</v>
      </c>
      <c r="C295" s="94">
        <f>IF(A295&gt;0,Pairs_Doubles!B35,"")</f>
        <v>0</v>
      </c>
      <c r="D295" s="94" t="str">
        <f t="shared" si="65"/>
        <v/>
      </c>
      <c r="E295" s="94">
        <f>IF(A295&gt;0,'Front sheet'!$E$18,"")</f>
        <v>0</v>
      </c>
      <c r="F295" s="94" t="str">
        <f t="shared" ref="F295" si="69">F294</f>
        <v/>
      </c>
      <c r="G295" s="94" t="str">
        <f>CONCATENATE('Front sheet'!$E$18,"-2",M295)</f>
        <v>-2I</v>
      </c>
      <c r="H295" s="94" t="str">
        <f t="shared" si="66"/>
        <v/>
      </c>
      <c r="I295" s="94" t="str">
        <f t="shared" si="67"/>
        <v/>
      </c>
      <c r="J295" s="93" t="str">
        <f t="shared" si="68"/>
        <v/>
      </c>
      <c r="K295" s="93">
        <v>2</v>
      </c>
      <c r="L295" s="94" t="str">
        <f>IF(A295&gt;0,I295,"")</f>
        <v/>
      </c>
      <c r="M295" s="93" t="s">
        <v>75</v>
      </c>
      <c r="N295" s="94">
        <f>IF(A295&gt;0,Pairs_Doubles!B36,"")</f>
        <v>0</v>
      </c>
    </row>
    <row r="296" spans="1:14" x14ac:dyDescent="0.55000000000000004">
      <c r="A296" s="93" t="str">
        <f>IF(Pairs_Doubles!$E32&gt;0,Pairs_Doubles!$E32,"")</f>
        <v/>
      </c>
      <c r="B296" s="94" t="e">
        <f>IF(A296&gt;0,VLOOKUP(A296,Pairs,2,FALSE),"")</f>
        <v>#N/A</v>
      </c>
      <c r="C296" s="94">
        <f>IF(A296&gt;0,Pairs_Doubles!F34,"")</f>
        <v>0</v>
      </c>
      <c r="D296" s="94" t="str">
        <f t="shared" si="65"/>
        <v/>
      </c>
      <c r="E296" s="94">
        <f>IF(A296&gt;0,'Front sheet'!$E$18,"")</f>
        <v>0</v>
      </c>
      <c r="F296" s="94" t="str">
        <f>IF(Pairs_Doubles!E32&gt;0,Pairs_Doubles!F33,"")</f>
        <v/>
      </c>
      <c r="G296" s="94" t="str">
        <f>CONCATENATE('Front sheet'!$E$18,"-2",M296)</f>
        <v>-2J</v>
      </c>
      <c r="H296" s="94" t="str">
        <f t="shared" si="66"/>
        <v/>
      </c>
      <c r="I296" s="94" t="str">
        <f t="shared" si="67"/>
        <v/>
      </c>
      <c r="J296" s="93" t="str">
        <f t="shared" si="68"/>
        <v/>
      </c>
      <c r="K296" s="93">
        <v>1</v>
      </c>
      <c r="L296" s="94" t="str">
        <f t="shared" ref="L296" si="70">L297</f>
        <v/>
      </c>
      <c r="M296" s="93" t="s">
        <v>76</v>
      </c>
    </row>
    <row r="297" spans="1:14" x14ac:dyDescent="0.55000000000000004">
      <c r="A297" s="93" t="str">
        <f>IF(Pairs_Doubles!$E32&gt;0,Pairs_Doubles!$E32,"")</f>
        <v/>
      </c>
      <c r="B297" s="94" t="e">
        <f>IF(A297&gt;0,VLOOKUP(A297,Pairs,2,FALSE),"")</f>
        <v>#N/A</v>
      </c>
      <c r="C297" s="94">
        <f>IF(A297&gt;0,Pairs_Doubles!F35,"")</f>
        <v>0</v>
      </c>
      <c r="D297" s="94" t="str">
        <f t="shared" si="65"/>
        <v/>
      </c>
      <c r="E297" s="94">
        <f>IF(A297&gt;0,'Front sheet'!$E$18,"")</f>
        <v>0</v>
      </c>
      <c r="F297" s="94" t="str">
        <f t="shared" ref="F297" si="71">F296</f>
        <v/>
      </c>
      <c r="G297" s="94" t="str">
        <f>CONCATENATE('Front sheet'!$E$18,"-2",M297)</f>
        <v>-2J</v>
      </c>
      <c r="H297" s="94" t="str">
        <f t="shared" si="66"/>
        <v/>
      </c>
      <c r="I297" s="94" t="str">
        <f t="shared" si="67"/>
        <v/>
      </c>
      <c r="J297" s="93" t="str">
        <f t="shared" si="68"/>
        <v/>
      </c>
      <c r="K297" s="93">
        <v>2</v>
      </c>
      <c r="L297" s="94" t="str">
        <f>IF(A297&gt;0,I297,"")</f>
        <v/>
      </c>
      <c r="M297" s="93" t="s">
        <v>76</v>
      </c>
      <c r="N297" s="94">
        <f>IF(A297&gt;0,Pairs_Doubles!F36,"")</f>
        <v>0</v>
      </c>
    </row>
    <row r="301" spans="1:14" x14ac:dyDescent="0.55000000000000004">
      <c r="A301" s="93" t="str">
        <f>IF(Pairs_Doubles!$A39&gt;0,Pairs_Doubles!$A39,"")</f>
        <v/>
      </c>
      <c r="B301" s="94" t="e">
        <f>IF(A301&gt;0,VLOOKUP(A301,Pairs,2,FALSE),"")</f>
        <v>#N/A</v>
      </c>
      <c r="C301" s="94">
        <f>IF(A301&gt;0,Pairs_Doubles!B41,"")</f>
        <v>0</v>
      </c>
      <c r="D301" s="94" t="str">
        <f t="shared" ref="D301:D304" si="72">IF(C301&gt;0,VLOOKUP($C301,Sorted_Array,5,FALSE),"")</f>
        <v/>
      </c>
      <c r="E301" s="94">
        <f>IF(A301&gt;0,'Front sheet'!$E$18,"")</f>
        <v>0</v>
      </c>
      <c r="F301" s="94" t="str">
        <f>IF(Pairs_Doubles!A39&gt;0,Pairs_Doubles!B40,"")</f>
        <v/>
      </c>
      <c r="G301" s="94" t="str">
        <f>CONCATENATE('Front sheet'!$E$18,"-2",M301)</f>
        <v>-2K</v>
      </c>
      <c r="H301" s="94" t="str">
        <f t="shared" ref="H301:H304" si="73">IF(C301&gt;0,VLOOKUP($C301,Sorted_Array,2,FALSE),"")</f>
        <v/>
      </c>
      <c r="I301" s="94" t="str">
        <f t="shared" ref="I301:I304" si="74">IF(C301&gt;0,VLOOKUP($C301,Sorted_Array,3,FALSE),"")</f>
        <v/>
      </c>
      <c r="J301" s="93" t="str">
        <f t="shared" ref="J301:J304" si="75">IF(C301&gt;0,VLOOKUP($C301,Sorted_Array,4,FALSE),"")</f>
        <v/>
      </c>
      <c r="K301" s="93">
        <v>1</v>
      </c>
      <c r="L301" s="94" t="str">
        <f>L302</f>
        <v/>
      </c>
      <c r="M301" s="93" t="s">
        <v>77</v>
      </c>
    </row>
    <row r="302" spans="1:14" x14ac:dyDescent="0.55000000000000004">
      <c r="A302" s="93" t="str">
        <f>IF(Pairs_Doubles!$A39&gt;0,Pairs_Doubles!$A39,"")</f>
        <v/>
      </c>
      <c r="B302" s="94" t="e">
        <f>IF(A302&gt;0,VLOOKUP(A302,Pairs,2,FALSE),"")</f>
        <v>#N/A</v>
      </c>
      <c r="C302" s="94">
        <f>IF(A302&gt;0,Pairs_Doubles!B42,"")</f>
        <v>0</v>
      </c>
      <c r="D302" s="94" t="str">
        <f t="shared" si="72"/>
        <v/>
      </c>
      <c r="E302" s="94">
        <f>IF(A302&gt;0,'Front sheet'!$E$18,"")</f>
        <v>0</v>
      </c>
      <c r="F302" s="94" t="str">
        <f t="shared" ref="F302" si="76">F301</f>
        <v/>
      </c>
      <c r="G302" s="94" t="str">
        <f>CONCATENATE('Front sheet'!$E$18,"-2",M302)</f>
        <v>-2K</v>
      </c>
      <c r="H302" s="94" t="str">
        <f t="shared" si="73"/>
        <v/>
      </c>
      <c r="I302" s="94" t="str">
        <f t="shared" si="74"/>
        <v/>
      </c>
      <c r="J302" s="93" t="str">
        <f t="shared" si="75"/>
        <v/>
      </c>
      <c r="K302" s="93">
        <v>2</v>
      </c>
      <c r="L302" s="94" t="str">
        <f>IF(A302&gt;0,I302,"")</f>
        <v/>
      </c>
      <c r="M302" s="93" t="s">
        <v>77</v>
      </c>
      <c r="N302" s="94">
        <f>IF(A302&gt;0,Pairs_Doubles!B43,"")</f>
        <v>0</v>
      </c>
    </row>
    <row r="303" spans="1:14" x14ac:dyDescent="0.55000000000000004">
      <c r="A303" s="93" t="str">
        <f>IF(Pairs_Doubles!$E39&gt;0,Pairs_Doubles!$E39,"")</f>
        <v/>
      </c>
      <c r="B303" s="94" t="e">
        <f>IF(A303&gt;0,VLOOKUP(A303,Pairs,2,FALSE),"")</f>
        <v>#N/A</v>
      </c>
      <c r="C303" s="94">
        <f>IF(A303&gt;0,Pairs_Doubles!F41,"")</f>
        <v>0</v>
      </c>
      <c r="D303" s="94" t="str">
        <f t="shared" si="72"/>
        <v/>
      </c>
      <c r="E303" s="94">
        <f>IF(A303&gt;0,'Front sheet'!$E$18,"")</f>
        <v>0</v>
      </c>
      <c r="F303" s="94" t="str">
        <f>IF(Pairs_Doubles!E39&gt;0,Pairs_Doubles!F40,"")</f>
        <v/>
      </c>
      <c r="G303" s="94" t="str">
        <f>CONCATENATE('Front sheet'!$E$18,"-2",M303)</f>
        <v>-2L</v>
      </c>
      <c r="H303" s="94" t="str">
        <f t="shared" si="73"/>
        <v/>
      </c>
      <c r="I303" s="94" t="str">
        <f t="shared" si="74"/>
        <v/>
      </c>
      <c r="J303" s="93" t="str">
        <f t="shared" si="75"/>
        <v/>
      </c>
      <c r="K303" s="93">
        <v>1</v>
      </c>
      <c r="L303" s="94" t="str">
        <f t="shared" ref="L303" si="77">L304</f>
        <v/>
      </c>
      <c r="M303" s="93" t="s">
        <v>78</v>
      </c>
    </row>
    <row r="304" spans="1:14" x14ac:dyDescent="0.55000000000000004">
      <c r="A304" s="93" t="str">
        <f>IF(Pairs_Doubles!$E39&gt;0,Pairs_Doubles!$E39,"")</f>
        <v/>
      </c>
      <c r="B304" s="94" t="e">
        <f>IF(A304&gt;0,VLOOKUP(A304,Pairs,2,FALSE),"")</f>
        <v>#N/A</v>
      </c>
      <c r="C304" s="94">
        <f>IF(A304&gt;0,Pairs_Doubles!F42,"")</f>
        <v>0</v>
      </c>
      <c r="D304" s="94" t="str">
        <f t="shared" si="72"/>
        <v/>
      </c>
      <c r="E304" s="94">
        <f>IF(A304&gt;0,'Front sheet'!$E$18,"")</f>
        <v>0</v>
      </c>
      <c r="F304" s="94" t="str">
        <f t="shared" ref="F304" si="78">F303</f>
        <v/>
      </c>
      <c r="G304" s="94" t="str">
        <f>CONCATENATE('Front sheet'!$E$18,"-2",M304)</f>
        <v>-2L</v>
      </c>
      <c r="H304" s="94" t="str">
        <f t="shared" si="73"/>
        <v/>
      </c>
      <c r="I304" s="94" t="str">
        <f t="shared" si="74"/>
        <v/>
      </c>
      <c r="J304" s="93" t="str">
        <f t="shared" si="75"/>
        <v/>
      </c>
      <c r="K304" s="93">
        <v>2</v>
      </c>
      <c r="L304" s="94" t="str">
        <f>IF(A304&gt;0,I304,"")</f>
        <v/>
      </c>
      <c r="M304" s="93" t="s">
        <v>78</v>
      </c>
      <c r="N304" s="94">
        <f>IF(A304&gt;0,Pairs_Doubles!F43,"")</f>
        <v>0</v>
      </c>
    </row>
    <row r="308" spans="1:14" x14ac:dyDescent="0.55000000000000004">
      <c r="A308" s="93" t="str">
        <f>IF(Pairs_Doubles!$A46&gt;0,Pairs_Doubles!$A46,"")</f>
        <v/>
      </c>
      <c r="B308" s="94" t="e">
        <f>IF(A308&gt;0,VLOOKUP(A308,Pairs,2,FALSE),"")</f>
        <v>#N/A</v>
      </c>
      <c r="C308" s="94">
        <f>IF(A308&gt;0,Pairs_Doubles!B48,"")</f>
        <v>0</v>
      </c>
      <c r="D308" s="94" t="str">
        <f t="shared" ref="D308:D311" si="79">IF(C308&gt;0,VLOOKUP($C308,Sorted_Array,5,FALSE),"")</f>
        <v/>
      </c>
      <c r="E308" s="94">
        <f>IF(A308&gt;0,'Front sheet'!$E$18,"")</f>
        <v>0</v>
      </c>
      <c r="F308" s="94" t="str">
        <f>IF(Pairs_Doubles!A46&gt;0,Pairs_Doubles!B47,"")</f>
        <v/>
      </c>
      <c r="G308" s="94" t="str">
        <f>CONCATENATE('Front sheet'!$E$18,"-2",M308)</f>
        <v>-2M</v>
      </c>
      <c r="H308" s="94" t="str">
        <f t="shared" ref="H308:H311" si="80">IF(C308&gt;0,VLOOKUP($C308,Sorted_Array,2,FALSE),"")</f>
        <v/>
      </c>
      <c r="I308" s="94" t="str">
        <f t="shared" ref="I308:I311" si="81">IF(C308&gt;0,VLOOKUP($C308,Sorted_Array,3,FALSE),"")</f>
        <v/>
      </c>
      <c r="J308" s="93" t="str">
        <f t="shared" ref="J308:J311" si="82">IF(C308&gt;0,VLOOKUP($C308,Sorted_Array,4,FALSE),"")</f>
        <v/>
      </c>
      <c r="K308" s="93">
        <v>1</v>
      </c>
      <c r="L308" s="94" t="str">
        <f>L309</f>
        <v/>
      </c>
      <c r="M308" s="93" t="s">
        <v>79</v>
      </c>
    </row>
    <row r="309" spans="1:14" x14ac:dyDescent="0.55000000000000004">
      <c r="A309" s="93" t="str">
        <f>IF(Pairs_Doubles!$A46&gt;0,Pairs_Doubles!$A46,"")</f>
        <v/>
      </c>
      <c r="B309" s="94" t="e">
        <f>IF(A309&gt;0,VLOOKUP(A309,Pairs,2,FALSE),"")</f>
        <v>#N/A</v>
      </c>
      <c r="C309" s="94">
        <f>IF(A309&gt;0,Pairs_Doubles!B49,"")</f>
        <v>0</v>
      </c>
      <c r="D309" s="94" t="str">
        <f t="shared" si="79"/>
        <v/>
      </c>
      <c r="E309" s="94">
        <f>IF(A309&gt;0,'Front sheet'!$E$18,"")</f>
        <v>0</v>
      </c>
      <c r="F309" s="94" t="str">
        <f t="shared" ref="F309" si="83">F308</f>
        <v/>
      </c>
      <c r="G309" s="94" t="str">
        <f>CONCATENATE('Front sheet'!$E$18,"-2",M309)</f>
        <v>-2M</v>
      </c>
      <c r="H309" s="94" t="str">
        <f t="shared" si="80"/>
        <v/>
      </c>
      <c r="I309" s="94" t="str">
        <f t="shared" si="81"/>
        <v/>
      </c>
      <c r="J309" s="93" t="str">
        <f t="shared" si="82"/>
        <v/>
      </c>
      <c r="K309" s="93">
        <v>2</v>
      </c>
      <c r="L309" s="94" t="str">
        <f>IF(A309&gt;0,I309,"")</f>
        <v/>
      </c>
      <c r="M309" s="93" t="s">
        <v>79</v>
      </c>
      <c r="N309" s="94">
        <f>IF(A309&gt;0,Pairs_Doubles!B50,"")</f>
        <v>0</v>
      </c>
    </row>
    <row r="310" spans="1:14" x14ac:dyDescent="0.55000000000000004">
      <c r="A310" s="93" t="str">
        <f>IF(Pairs_Doubles!$E46&gt;0,Pairs_Doubles!$E46,"")</f>
        <v/>
      </c>
      <c r="B310" s="94" t="e">
        <f>IF(A310&gt;0,VLOOKUP(A310,Pairs,2,FALSE),"")</f>
        <v>#N/A</v>
      </c>
      <c r="C310" s="94">
        <f>IF(A310&gt;0,Pairs_Doubles!F48,"")</f>
        <v>0</v>
      </c>
      <c r="D310" s="94" t="str">
        <f t="shared" si="79"/>
        <v/>
      </c>
      <c r="E310" s="94">
        <f>IF(A310&gt;0,'Front sheet'!$E$18,"")</f>
        <v>0</v>
      </c>
      <c r="F310" s="94" t="str">
        <f>IF(Pairs_Doubles!E46&gt;0,Pairs_Doubles!F47,"")</f>
        <v/>
      </c>
      <c r="G310" s="94" t="str">
        <f>CONCATENATE('Front sheet'!$E$18,"-2",M310)</f>
        <v>-2N</v>
      </c>
      <c r="H310" s="94" t="str">
        <f t="shared" si="80"/>
        <v/>
      </c>
      <c r="I310" s="94" t="str">
        <f t="shared" si="81"/>
        <v/>
      </c>
      <c r="J310" s="93" t="str">
        <f t="shared" si="82"/>
        <v/>
      </c>
      <c r="K310" s="93">
        <v>1</v>
      </c>
      <c r="L310" s="94" t="str">
        <f t="shared" ref="L310" si="84">L311</f>
        <v/>
      </c>
      <c r="M310" s="93" t="s">
        <v>80</v>
      </c>
    </row>
    <row r="311" spans="1:14" x14ac:dyDescent="0.55000000000000004">
      <c r="A311" s="93" t="str">
        <f>IF(Pairs_Doubles!$E46&gt;0,Pairs_Doubles!$E46,"")</f>
        <v/>
      </c>
      <c r="B311" s="94" t="e">
        <f>IF(A311&gt;0,VLOOKUP(A311,Pairs,2,FALSE),"")</f>
        <v>#N/A</v>
      </c>
      <c r="C311" s="94">
        <f>IF(A311&gt;0,Pairs_Doubles!F49,"")</f>
        <v>0</v>
      </c>
      <c r="D311" s="94" t="str">
        <f t="shared" si="79"/>
        <v/>
      </c>
      <c r="E311" s="94">
        <f>IF(A311&gt;0,'Front sheet'!$E$18,"")</f>
        <v>0</v>
      </c>
      <c r="F311" s="94" t="str">
        <f t="shared" ref="F311" si="85">F310</f>
        <v/>
      </c>
      <c r="G311" s="94" t="str">
        <f>CONCATENATE('Front sheet'!$E$18,"-2",M311)</f>
        <v>-2N</v>
      </c>
      <c r="H311" s="94" t="str">
        <f t="shared" si="80"/>
        <v/>
      </c>
      <c r="I311" s="94" t="str">
        <f t="shared" si="81"/>
        <v/>
      </c>
      <c r="J311" s="93" t="str">
        <f t="shared" si="82"/>
        <v/>
      </c>
      <c r="K311" s="93">
        <v>2</v>
      </c>
      <c r="L311" s="94" t="str">
        <f>IF(A311&gt;0,I311,"")</f>
        <v/>
      </c>
      <c r="M311" s="93" t="s">
        <v>80</v>
      </c>
      <c r="N311" s="94">
        <f>IF(A311&gt;0,Pairs_Doubles!F50,"")</f>
        <v>0</v>
      </c>
    </row>
    <row r="315" spans="1:14" x14ac:dyDescent="0.55000000000000004">
      <c r="A315" s="93" t="str">
        <f>IF(Pairs_Doubles!$A53&gt;0,Pairs_Doubles!$A53,"")</f>
        <v/>
      </c>
      <c r="B315" s="94" t="e">
        <f>IF(A315&gt;0,VLOOKUP(A315,Pairs,2,FALSE),"")</f>
        <v>#N/A</v>
      </c>
      <c r="C315" s="94">
        <f>IF(A315&gt;0,Pairs_Doubles!B55,"")</f>
        <v>0</v>
      </c>
      <c r="D315" s="94" t="str">
        <f t="shared" ref="D315:D318" si="86">IF(C315&gt;0,VLOOKUP($C315,Sorted_Array,5,FALSE),"")</f>
        <v/>
      </c>
      <c r="E315" s="94">
        <f>IF(A315&gt;0,'Front sheet'!$E$18,"")</f>
        <v>0</v>
      </c>
      <c r="F315" s="94" t="str">
        <f>IF(Pairs_Doubles!A53&gt;0,Pairs_Doubles!B54,"")</f>
        <v/>
      </c>
      <c r="G315" s="94" t="str">
        <f>CONCATENATE('Front sheet'!$E$18,"-2",M315)</f>
        <v>-2O</v>
      </c>
      <c r="H315" s="94" t="str">
        <f t="shared" ref="H315:H318" si="87">IF(C315&gt;0,VLOOKUP($C315,Sorted_Array,2,FALSE),"")</f>
        <v/>
      </c>
      <c r="I315" s="94" t="str">
        <f t="shared" ref="I315:I318" si="88">IF(C315&gt;0,VLOOKUP($C315,Sorted_Array,3,FALSE),"")</f>
        <v/>
      </c>
      <c r="J315" s="93" t="str">
        <f t="shared" ref="J315:J318" si="89">IF(C315&gt;0,VLOOKUP($C315,Sorted_Array,4,FALSE),"")</f>
        <v/>
      </c>
      <c r="K315" s="93">
        <v>1</v>
      </c>
      <c r="L315" s="94" t="str">
        <f>L316</f>
        <v/>
      </c>
      <c r="M315" s="93" t="s">
        <v>81</v>
      </c>
    </row>
    <row r="316" spans="1:14" x14ac:dyDescent="0.55000000000000004">
      <c r="A316" s="93" t="str">
        <f>IF(Pairs_Doubles!$A53&gt;0,Pairs_Doubles!$A53,"")</f>
        <v/>
      </c>
      <c r="B316" s="94" t="e">
        <f>IF(A316&gt;0,VLOOKUP(A316,Pairs,2,FALSE),"")</f>
        <v>#N/A</v>
      </c>
      <c r="C316" s="94">
        <f>IF(A316&gt;0,Pairs_Doubles!B56,"")</f>
        <v>0</v>
      </c>
      <c r="D316" s="94" t="str">
        <f t="shared" si="86"/>
        <v/>
      </c>
      <c r="E316" s="94">
        <f>IF(A316&gt;0,'Front sheet'!$E$18,"")</f>
        <v>0</v>
      </c>
      <c r="F316" s="94" t="str">
        <f t="shared" ref="F316" si="90">F315</f>
        <v/>
      </c>
      <c r="G316" s="94" t="str">
        <f>CONCATENATE('Front sheet'!$E$18,"-2",M316)</f>
        <v>-2O</v>
      </c>
      <c r="H316" s="94" t="str">
        <f t="shared" si="87"/>
        <v/>
      </c>
      <c r="I316" s="94" t="str">
        <f t="shared" si="88"/>
        <v/>
      </c>
      <c r="J316" s="93" t="str">
        <f t="shared" si="89"/>
        <v/>
      </c>
      <c r="K316" s="93">
        <v>2</v>
      </c>
      <c r="L316" s="94" t="str">
        <f>IF(A316&gt;0,I316,"")</f>
        <v/>
      </c>
      <c r="M316" s="93" t="s">
        <v>81</v>
      </c>
      <c r="N316" s="94">
        <f>IF(A316&gt;0,Pairs_Doubles!B57,"")</f>
        <v>0</v>
      </c>
    </row>
    <row r="317" spans="1:14" x14ac:dyDescent="0.55000000000000004">
      <c r="A317" s="93" t="str">
        <f>IF(Pairs_Doubles!$E53&gt;0,Pairs_Doubles!$E53,"")</f>
        <v/>
      </c>
      <c r="B317" s="94" t="e">
        <f>IF(A317&gt;0,VLOOKUP(A317,Pairs,2,FALSE),"")</f>
        <v>#N/A</v>
      </c>
      <c r="C317" s="94">
        <f>IF(A317&gt;0,Pairs_Doubles!F55,"")</f>
        <v>0</v>
      </c>
      <c r="D317" s="94" t="str">
        <f t="shared" si="86"/>
        <v/>
      </c>
      <c r="E317" s="94">
        <f>IF(A317&gt;0,'Front sheet'!$E$18,"")</f>
        <v>0</v>
      </c>
      <c r="F317" s="94" t="str">
        <f>IF(Pairs_Doubles!E53&gt;0,Pairs_Doubles!F54,"")</f>
        <v/>
      </c>
      <c r="G317" s="94" t="str">
        <f>CONCATENATE('Front sheet'!$E$18,"-2",M317)</f>
        <v>-2P</v>
      </c>
      <c r="H317" s="94" t="str">
        <f t="shared" si="87"/>
        <v/>
      </c>
      <c r="I317" s="94" t="str">
        <f t="shared" si="88"/>
        <v/>
      </c>
      <c r="J317" s="93" t="str">
        <f t="shared" si="89"/>
        <v/>
      </c>
      <c r="K317" s="93">
        <v>1</v>
      </c>
      <c r="L317" s="94" t="str">
        <f t="shared" ref="L317" si="91">L318</f>
        <v/>
      </c>
      <c r="M317" s="93" t="s">
        <v>82</v>
      </c>
    </row>
    <row r="318" spans="1:14" x14ac:dyDescent="0.55000000000000004">
      <c r="A318" s="93" t="str">
        <f>IF(Pairs_Doubles!$E53&gt;0,Pairs_Doubles!$E53,"")</f>
        <v/>
      </c>
      <c r="B318" s="94" t="e">
        <f>IF(A318&gt;0,VLOOKUP(A318,Pairs,2,FALSE),"")</f>
        <v>#N/A</v>
      </c>
      <c r="C318" s="94">
        <f>IF(A318&gt;0,Pairs_Doubles!F56,"")</f>
        <v>0</v>
      </c>
      <c r="D318" s="94" t="str">
        <f t="shared" si="86"/>
        <v/>
      </c>
      <c r="E318" s="94">
        <f>IF(A318&gt;0,'Front sheet'!$E$18,"")</f>
        <v>0</v>
      </c>
      <c r="F318" s="94" t="str">
        <f t="shared" ref="F318" si="92">F317</f>
        <v/>
      </c>
      <c r="G318" s="94" t="str">
        <f>CONCATENATE('Front sheet'!$E$18,"-2",M318)</f>
        <v>-2P</v>
      </c>
      <c r="H318" s="94" t="str">
        <f t="shared" si="87"/>
        <v/>
      </c>
      <c r="I318" s="94" t="str">
        <f t="shared" si="88"/>
        <v/>
      </c>
      <c r="J318" s="93" t="str">
        <f t="shared" si="89"/>
        <v/>
      </c>
      <c r="K318" s="93">
        <v>2</v>
      </c>
      <c r="L318" s="94" t="str">
        <f>IF(A318&gt;0,I318,"")</f>
        <v/>
      </c>
      <c r="M318" s="93" t="s">
        <v>82</v>
      </c>
      <c r="N318" s="94">
        <f>IF(A318&gt;0,Pairs_Doubles!F57,"")</f>
        <v>0</v>
      </c>
    </row>
    <row r="322" spans="1:14" x14ac:dyDescent="0.55000000000000004">
      <c r="A322" s="93" t="str">
        <f>IF(Pairs_Doubles!$A60&gt;0,Pairs_Doubles!$A60,"")</f>
        <v/>
      </c>
      <c r="B322" s="94" t="e">
        <f>IF(A322&gt;0,VLOOKUP(A322,Pairs,2,FALSE),"")</f>
        <v>#N/A</v>
      </c>
      <c r="C322" s="94">
        <f>IF(A322&gt;0,Pairs_Doubles!B62,"")</f>
        <v>0</v>
      </c>
      <c r="D322" s="94" t="str">
        <f t="shared" ref="D322:D325" si="93">IF(C322&gt;0,VLOOKUP($C322,Sorted_Array,5,FALSE),"")</f>
        <v/>
      </c>
      <c r="E322" s="94">
        <f>IF(A322&gt;0,'Front sheet'!$E$18,"")</f>
        <v>0</v>
      </c>
      <c r="F322" s="94" t="str">
        <f>IF(Pairs_Doubles!A60&gt;0,Pairs_Doubles!B61,"")</f>
        <v/>
      </c>
      <c r="G322" s="94" t="str">
        <f>CONCATENATE('Front sheet'!$E$18,"-2",M322)</f>
        <v>-2Q</v>
      </c>
      <c r="H322" s="94" t="str">
        <f t="shared" ref="H322:H325" si="94">IF(C322&gt;0,VLOOKUP($C322,Sorted_Array,2,FALSE),"")</f>
        <v/>
      </c>
      <c r="I322" s="94" t="str">
        <f t="shared" ref="I322:I325" si="95">IF(C322&gt;0,VLOOKUP($C322,Sorted_Array,3,FALSE),"")</f>
        <v/>
      </c>
      <c r="J322" s="93" t="str">
        <f t="shared" ref="J322:J325" si="96">IF(C322&gt;0,VLOOKUP($C322,Sorted_Array,4,FALSE),"")</f>
        <v/>
      </c>
      <c r="K322" s="93">
        <v>1</v>
      </c>
      <c r="L322" s="94" t="str">
        <f>L323</f>
        <v/>
      </c>
      <c r="M322" s="93" t="s">
        <v>97</v>
      </c>
    </row>
    <row r="323" spans="1:14" x14ac:dyDescent="0.55000000000000004">
      <c r="A323" s="93" t="str">
        <f>IF(Pairs_Doubles!$A60&gt;0,Pairs_Doubles!$A60,"")</f>
        <v/>
      </c>
      <c r="B323" s="94" t="e">
        <f>IF(A323&gt;0,VLOOKUP(A323,Pairs,2,FALSE),"")</f>
        <v>#N/A</v>
      </c>
      <c r="C323" s="94">
        <f>IF(A323&gt;0,Pairs_Doubles!B63,"")</f>
        <v>0</v>
      </c>
      <c r="D323" s="94" t="str">
        <f t="shared" si="93"/>
        <v/>
      </c>
      <c r="E323" s="94">
        <f>IF(A323&gt;0,'Front sheet'!$E$18,"")</f>
        <v>0</v>
      </c>
      <c r="F323" s="94" t="str">
        <f t="shared" ref="F323" si="97">F322</f>
        <v/>
      </c>
      <c r="G323" s="94" t="str">
        <f>CONCATENATE('Front sheet'!$E$18,"-2",M323)</f>
        <v>-2Q</v>
      </c>
      <c r="H323" s="94" t="str">
        <f t="shared" si="94"/>
        <v/>
      </c>
      <c r="I323" s="94" t="str">
        <f t="shared" si="95"/>
        <v/>
      </c>
      <c r="J323" s="93" t="str">
        <f t="shared" si="96"/>
        <v/>
      </c>
      <c r="K323" s="93">
        <v>2</v>
      </c>
      <c r="L323" s="94" t="str">
        <f>IF(A323&gt;0,I323,"")</f>
        <v/>
      </c>
      <c r="M323" s="93" t="s">
        <v>97</v>
      </c>
      <c r="N323" s="94">
        <f>IF(A323&gt;0,Pairs_Doubles!B64,"")</f>
        <v>0</v>
      </c>
    </row>
    <row r="324" spans="1:14" x14ac:dyDescent="0.55000000000000004">
      <c r="A324" s="93" t="str">
        <f>IF(Pairs_Doubles!$E60&gt;0,Pairs_Doubles!$E60,"")</f>
        <v/>
      </c>
      <c r="B324" s="94" t="e">
        <f>IF(A324&gt;0,VLOOKUP(A324,Pairs,2,FALSE),"")</f>
        <v>#N/A</v>
      </c>
      <c r="C324" s="94">
        <f>IF(A324&gt;0,Pairs_Doubles!F62,"")</f>
        <v>0</v>
      </c>
      <c r="D324" s="94" t="str">
        <f t="shared" si="93"/>
        <v/>
      </c>
      <c r="E324" s="94">
        <f>IF(A324&gt;0,'Front sheet'!$E$18,"")</f>
        <v>0</v>
      </c>
      <c r="F324" s="94" t="str">
        <f>IF(Pairs_Doubles!E60&gt;0,Pairs_Doubles!F61,"")</f>
        <v/>
      </c>
      <c r="G324" s="94" t="str">
        <f>CONCATENATE('Front sheet'!$E$18,"-2",M324)</f>
        <v>-2R</v>
      </c>
      <c r="H324" s="94" t="str">
        <f t="shared" si="94"/>
        <v/>
      </c>
      <c r="I324" s="94" t="str">
        <f t="shared" si="95"/>
        <v/>
      </c>
      <c r="J324" s="93" t="str">
        <f t="shared" si="96"/>
        <v/>
      </c>
      <c r="K324" s="93">
        <v>1</v>
      </c>
      <c r="L324" s="94" t="str">
        <f t="shared" ref="L324" si="98">L325</f>
        <v/>
      </c>
      <c r="M324" s="93" t="s">
        <v>98</v>
      </c>
    </row>
    <row r="325" spans="1:14" x14ac:dyDescent="0.55000000000000004">
      <c r="A325" s="93" t="str">
        <f>IF(Pairs_Doubles!$E60&gt;0,Pairs_Doubles!$E60,"")</f>
        <v/>
      </c>
      <c r="B325" s="94" t="e">
        <f>IF(A325&gt;0,VLOOKUP(A325,Pairs,2,FALSE),"")</f>
        <v>#N/A</v>
      </c>
      <c r="C325" s="94">
        <f>IF(A325&gt;0,Pairs_Doubles!F63,"")</f>
        <v>0</v>
      </c>
      <c r="D325" s="94" t="str">
        <f t="shared" si="93"/>
        <v/>
      </c>
      <c r="E325" s="94">
        <f>IF(A325&gt;0,'Front sheet'!$E$18,"")</f>
        <v>0</v>
      </c>
      <c r="F325" s="94" t="str">
        <f t="shared" ref="F325" si="99">F324</f>
        <v/>
      </c>
      <c r="G325" s="94" t="str">
        <f>CONCATENATE('Front sheet'!$E$18,"-2",M325)</f>
        <v>-2R</v>
      </c>
      <c r="H325" s="94" t="str">
        <f t="shared" si="94"/>
        <v/>
      </c>
      <c r="I325" s="94" t="str">
        <f t="shared" si="95"/>
        <v/>
      </c>
      <c r="J325" s="93" t="str">
        <f t="shared" si="96"/>
        <v/>
      </c>
      <c r="K325" s="93">
        <v>2</v>
      </c>
      <c r="L325" s="94" t="str">
        <f>IF(A325&gt;0,I325,"")</f>
        <v/>
      </c>
      <c r="M325" s="93" t="s">
        <v>98</v>
      </c>
      <c r="N325" s="94">
        <f>IF(A325&gt;0,Pairs_Doubles!F64,"")</f>
        <v>0</v>
      </c>
    </row>
    <row r="329" spans="1:14" x14ac:dyDescent="0.55000000000000004">
      <c r="A329" s="93" t="str">
        <f>IF(Pairs_Doubles!$A67&gt;0,Pairs_Doubles!$A67,"")</f>
        <v/>
      </c>
      <c r="B329" s="94" t="e">
        <f>IF(A329&gt;0,VLOOKUP(A329,Pairs,2,FALSE),"")</f>
        <v>#N/A</v>
      </c>
      <c r="C329" s="94">
        <f>IF(A329&gt;0,Pairs_Doubles!B69,"")</f>
        <v>0</v>
      </c>
      <c r="D329" s="94" t="str">
        <f t="shared" ref="D329:D332" si="100">IF(C329&gt;0,VLOOKUP($C329,Sorted_Array,5,FALSE),"")</f>
        <v/>
      </c>
      <c r="E329" s="94">
        <f>IF(A329&gt;0,'Front sheet'!$E$18,"")</f>
        <v>0</v>
      </c>
      <c r="F329" s="94" t="str">
        <f>IF(Pairs_Doubles!A67&gt;0,Pairs_Doubles!B68,"")</f>
        <v/>
      </c>
      <c r="G329" s="94" t="str">
        <f>CONCATENATE('Front sheet'!$E$18,"-2",M329)</f>
        <v>-2S</v>
      </c>
      <c r="H329" s="94" t="str">
        <f t="shared" ref="H329:H332" si="101">IF(C329&gt;0,VLOOKUP($C329,Sorted_Array,2,FALSE),"")</f>
        <v/>
      </c>
      <c r="I329" s="94" t="str">
        <f t="shared" ref="I329:I332" si="102">IF(C329&gt;0,VLOOKUP($C329,Sorted_Array,3,FALSE),"")</f>
        <v/>
      </c>
      <c r="J329" s="93" t="str">
        <f t="shared" ref="J329:J332" si="103">IF(C329&gt;0,VLOOKUP($C329,Sorted_Array,4,FALSE),"")</f>
        <v/>
      </c>
      <c r="K329" s="93">
        <v>1</v>
      </c>
      <c r="L329" s="94" t="str">
        <f>L330</f>
        <v/>
      </c>
      <c r="M329" s="93" t="s">
        <v>99</v>
      </c>
    </row>
    <row r="330" spans="1:14" x14ac:dyDescent="0.55000000000000004">
      <c r="A330" s="93" t="str">
        <f>IF(Pairs_Doubles!$A67&gt;0,Pairs_Doubles!$A67,"")</f>
        <v/>
      </c>
      <c r="B330" s="94" t="e">
        <f>IF(A330&gt;0,VLOOKUP(A330,Pairs,2,FALSE),"")</f>
        <v>#N/A</v>
      </c>
      <c r="C330" s="94">
        <f>IF(A330&gt;0,Pairs_Doubles!B70,"")</f>
        <v>0</v>
      </c>
      <c r="D330" s="94" t="str">
        <f t="shared" si="100"/>
        <v/>
      </c>
      <c r="E330" s="94">
        <f>IF(A330&gt;0,'Front sheet'!$E$18,"")</f>
        <v>0</v>
      </c>
      <c r="F330" s="94" t="str">
        <f t="shared" ref="F330" si="104">F329</f>
        <v/>
      </c>
      <c r="G330" s="94" t="str">
        <f>CONCATENATE('Front sheet'!$E$18,"-2",M330)</f>
        <v>-2S</v>
      </c>
      <c r="H330" s="94" t="str">
        <f t="shared" si="101"/>
        <v/>
      </c>
      <c r="I330" s="94" t="str">
        <f t="shared" si="102"/>
        <v/>
      </c>
      <c r="J330" s="93" t="str">
        <f t="shared" si="103"/>
        <v/>
      </c>
      <c r="K330" s="93">
        <v>2</v>
      </c>
      <c r="L330" s="94" t="str">
        <f>IF(A330&gt;0,I330,"")</f>
        <v/>
      </c>
      <c r="M330" s="93" t="s">
        <v>99</v>
      </c>
      <c r="N330" s="94">
        <f>IF(A330&gt;0,Pairs_Doubles!B71,"")</f>
        <v>0</v>
      </c>
    </row>
    <row r="331" spans="1:14" x14ac:dyDescent="0.55000000000000004">
      <c r="A331" s="93" t="str">
        <f>IF(Pairs_Doubles!$E67&gt;0,Pairs_Doubles!$E67,"")</f>
        <v/>
      </c>
      <c r="B331" s="94" t="e">
        <f>IF(A331&gt;0,VLOOKUP(A331,Pairs,2,FALSE),"")</f>
        <v>#N/A</v>
      </c>
      <c r="C331" s="94">
        <f>IF(A331&gt;0,Pairs_Doubles!F69,"")</f>
        <v>0</v>
      </c>
      <c r="D331" s="94" t="str">
        <f t="shared" si="100"/>
        <v/>
      </c>
      <c r="E331" s="94">
        <f>IF(A331&gt;0,'Front sheet'!$E$18,"")</f>
        <v>0</v>
      </c>
      <c r="F331" s="94" t="str">
        <f>IF(Pairs_Doubles!E67&gt;0,Pairs_Doubles!F68,"")</f>
        <v/>
      </c>
      <c r="G331" s="94" t="str">
        <f>CONCATENATE('Front sheet'!$E$18,"-2",M331)</f>
        <v>-2T</v>
      </c>
      <c r="H331" s="94" t="str">
        <f t="shared" si="101"/>
        <v/>
      </c>
      <c r="I331" s="94" t="str">
        <f t="shared" si="102"/>
        <v/>
      </c>
      <c r="J331" s="93" t="str">
        <f t="shared" si="103"/>
        <v/>
      </c>
      <c r="K331" s="93">
        <v>1</v>
      </c>
      <c r="L331" s="94" t="str">
        <f t="shared" ref="L331" si="105">L332</f>
        <v/>
      </c>
      <c r="M331" s="93" t="s">
        <v>100</v>
      </c>
    </row>
    <row r="332" spans="1:14" x14ac:dyDescent="0.55000000000000004">
      <c r="A332" s="93" t="str">
        <f>IF(Pairs_Doubles!$E67&gt;0,Pairs_Doubles!$E67,"")</f>
        <v/>
      </c>
      <c r="B332" s="94" t="e">
        <f>IF(A332&gt;0,VLOOKUP(A332,Pairs,2,FALSE),"")</f>
        <v>#N/A</v>
      </c>
      <c r="C332" s="94">
        <f>IF(A332&gt;0,Pairs_Doubles!F70,"")</f>
        <v>0</v>
      </c>
      <c r="D332" s="94" t="str">
        <f t="shared" si="100"/>
        <v/>
      </c>
      <c r="E332" s="94">
        <f>IF(A332&gt;0,'Front sheet'!$E$18,"")</f>
        <v>0</v>
      </c>
      <c r="F332" s="94" t="str">
        <f t="shared" ref="F332" si="106">F331</f>
        <v/>
      </c>
      <c r="G332" s="94" t="str">
        <f>CONCATENATE('Front sheet'!$E$18,"-2",M332)</f>
        <v>-2T</v>
      </c>
      <c r="H332" s="94" t="str">
        <f t="shared" si="101"/>
        <v/>
      </c>
      <c r="I332" s="94" t="str">
        <f t="shared" si="102"/>
        <v/>
      </c>
      <c r="J332" s="93" t="str">
        <f t="shared" si="103"/>
        <v/>
      </c>
      <c r="K332" s="93">
        <v>2</v>
      </c>
      <c r="L332" s="94" t="str">
        <f>IF(A332&gt;0,I332,"")</f>
        <v/>
      </c>
      <c r="M332" s="93" t="s">
        <v>100</v>
      </c>
      <c r="N332" s="94">
        <f>IF(A332&gt;0,Pairs_Doubles!F71,"")</f>
        <v>0</v>
      </c>
    </row>
    <row r="336" spans="1:14" x14ac:dyDescent="0.55000000000000004">
      <c r="A336" s="93" t="str">
        <f>IF(Pairs_Doubles!$A74&gt;0,Pairs_Doubles!$A74,"")</f>
        <v/>
      </c>
      <c r="B336" s="94" t="e">
        <f>IF(A336&gt;0,VLOOKUP(A336,Pairs,2,FALSE),"")</f>
        <v>#N/A</v>
      </c>
      <c r="C336" s="94">
        <f>IF(A336&gt;0,Pairs_Doubles!B76,"")</f>
        <v>0</v>
      </c>
      <c r="D336" s="94" t="str">
        <f t="shared" ref="D336:D339" si="107">IF(C336&gt;0,VLOOKUP($C336,Sorted_Array,5,FALSE),"")</f>
        <v/>
      </c>
      <c r="E336" s="94">
        <f>IF(A336&gt;0,'Front sheet'!$E$18,"")</f>
        <v>0</v>
      </c>
      <c r="F336" s="94" t="str">
        <f>IF(Pairs_Doubles!A74&gt;0,Pairs_Doubles!B75,"")</f>
        <v/>
      </c>
      <c r="G336" s="94" t="str">
        <f>CONCATENATE('Front sheet'!$E$18,"-2",M336)</f>
        <v>-2U</v>
      </c>
      <c r="H336" s="94" t="str">
        <f t="shared" ref="H336:H339" si="108">IF(C336&gt;0,VLOOKUP($C336,Sorted_Array,2,FALSE),"")</f>
        <v/>
      </c>
      <c r="I336" s="94" t="str">
        <f t="shared" ref="I336:I339" si="109">IF(C336&gt;0,VLOOKUP($C336,Sorted_Array,3,FALSE),"")</f>
        <v/>
      </c>
      <c r="J336" s="93" t="str">
        <f t="shared" ref="J336:J339" si="110">IF(C336&gt;0,VLOOKUP($C336,Sorted_Array,4,FALSE),"")</f>
        <v/>
      </c>
      <c r="K336" s="93">
        <v>1</v>
      </c>
      <c r="L336" s="94" t="str">
        <f>L337</f>
        <v/>
      </c>
      <c r="M336" s="93" t="s">
        <v>104</v>
      </c>
    </row>
    <row r="337" spans="1:14" x14ac:dyDescent="0.55000000000000004">
      <c r="A337" s="93" t="str">
        <f>IF(Pairs_Doubles!$A74&gt;0,Pairs_Doubles!$A74,"")</f>
        <v/>
      </c>
      <c r="B337" s="94" t="e">
        <f>IF(A337&gt;0,VLOOKUP(A337,Pairs,2,FALSE),"")</f>
        <v>#N/A</v>
      </c>
      <c r="C337" s="94">
        <f>IF(A337&gt;0,Pairs_Doubles!B77,"")</f>
        <v>0</v>
      </c>
      <c r="D337" s="94" t="str">
        <f t="shared" si="107"/>
        <v/>
      </c>
      <c r="E337" s="94">
        <f>IF(A337&gt;0,'Front sheet'!$E$18,"")</f>
        <v>0</v>
      </c>
      <c r="F337" s="94" t="str">
        <f t="shared" ref="F337" si="111">F336</f>
        <v/>
      </c>
      <c r="G337" s="94" t="str">
        <f>CONCATENATE('Front sheet'!$E$18,"-2",M337)</f>
        <v>-2U</v>
      </c>
      <c r="H337" s="94" t="str">
        <f t="shared" si="108"/>
        <v/>
      </c>
      <c r="I337" s="94" t="str">
        <f t="shared" si="109"/>
        <v/>
      </c>
      <c r="J337" s="93" t="str">
        <f t="shared" si="110"/>
        <v/>
      </c>
      <c r="K337" s="93">
        <v>2</v>
      </c>
      <c r="L337" s="94" t="str">
        <f>IF(A337&gt;0,I337,"")</f>
        <v/>
      </c>
      <c r="M337" s="93" t="s">
        <v>104</v>
      </c>
      <c r="N337" s="94">
        <f>IF(A337&gt;0,Pairs_Doubles!B78,"")</f>
        <v>0</v>
      </c>
    </row>
    <row r="338" spans="1:14" x14ac:dyDescent="0.55000000000000004">
      <c r="A338" s="93" t="str">
        <f>IF(Pairs_Doubles!$E74&gt;0,Pairs_Doubles!$E74,"")</f>
        <v/>
      </c>
      <c r="B338" s="94" t="e">
        <f>IF(A338&gt;0,VLOOKUP(A338,Pairs,2,FALSE),"")</f>
        <v>#N/A</v>
      </c>
      <c r="C338" s="94">
        <f>IF(A338&gt;0,Pairs_Doubles!F76,"")</f>
        <v>0</v>
      </c>
      <c r="D338" s="94" t="str">
        <f t="shared" si="107"/>
        <v/>
      </c>
      <c r="E338" s="94">
        <f>IF(A338&gt;0,'Front sheet'!$E$18,"")</f>
        <v>0</v>
      </c>
      <c r="F338" s="94" t="str">
        <f>IF(Pairs_Doubles!E74&gt;0,Pairs_Doubles!F75,"")</f>
        <v/>
      </c>
      <c r="G338" s="94" t="str">
        <f>CONCATENATE('Front sheet'!$E$18,"-2",M338)</f>
        <v>-2V</v>
      </c>
      <c r="H338" s="94" t="str">
        <f t="shared" si="108"/>
        <v/>
      </c>
      <c r="I338" s="94" t="str">
        <f t="shared" si="109"/>
        <v/>
      </c>
      <c r="J338" s="93" t="str">
        <f t="shared" si="110"/>
        <v/>
      </c>
      <c r="K338" s="93">
        <v>1</v>
      </c>
      <c r="L338" s="94" t="str">
        <f t="shared" ref="L338" si="112">L339</f>
        <v/>
      </c>
      <c r="M338" s="93" t="s">
        <v>105</v>
      </c>
    </row>
    <row r="339" spans="1:14" x14ac:dyDescent="0.55000000000000004">
      <c r="A339" s="93" t="str">
        <f>IF(Pairs_Doubles!$E74&gt;0,Pairs_Doubles!$E74,"")</f>
        <v/>
      </c>
      <c r="B339" s="94" t="e">
        <f>IF(A339&gt;0,VLOOKUP(A339,Pairs,2,FALSE),"")</f>
        <v>#N/A</v>
      </c>
      <c r="C339" s="94">
        <f>IF(A339&gt;0,Pairs_Doubles!F77,"")</f>
        <v>0</v>
      </c>
      <c r="D339" s="94" t="str">
        <f t="shared" si="107"/>
        <v/>
      </c>
      <c r="E339" s="94">
        <f>IF(A339&gt;0,'Front sheet'!$E$18,"")</f>
        <v>0</v>
      </c>
      <c r="F339" s="94" t="str">
        <f t="shared" ref="F339" si="113">F338</f>
        <v/>
      </c>
      <c r="G339" s="94" t="str">
        <f>CONCATENATE('Front sheet'!$E$18,"-2",M339)</f>
        <v>-2V</v>
      </c>
      <c r="H339" s="94" t="str">
        <f t="shared" si="108"/>
        <v/>
      </c>
      <c r="I339" s="94" t="str">
        <f t="shared" si="109"/>
        <v/>
      </c>
      <c r="J339" s="93" t="str">
        <f t="shared" si="110"/>
        <v/>
      </c>
      <c r="K339" s="93">
        <v>2</v>
      </c>
      <c r="L339" s="94" t="str">
        <f>IF(A339&gt;0,I339,"")</f>
        <v/>
      </c>
      <c r="M339" s="93" t="s">
        <v>105</v>
      </c>
      <c r="N339" s="94">
        <f>IF(A339&gt;0,Pairs_Doubles!F78,"")</f>
        <v>0</v>
      </c>
    </row>
    <row r="343" spans="1:14" x14ac:dyDescent="0.55000000000000004">
      <c r="A343" s="93" t="str">
        <f>IF(Pairs_Doubles!$A81&gt;0,Pairs_Doubles!$A81,"")</f>
        <v/>
      </c>
      <c r="B343" s="94" t="e">
        <f>IF(A343&gt;0,VLOOKUP(A343,Pairs,2,FALSE),"")</f>
        <v>#N/A</v>
      </c>
      <c r="C343" s="94">
        <f>IF(A343&gt;0,Pairs_Doubles!B83,"")</f>
        <v>0</v>
      </c>
      <c r="D343" s="94" t="str">
        <f t="shared" ref="D343:D346" si="114">IF(C343&gt;0,VLOOKUP($C343,Sorted_Array,5,FALSE),"")</f>
        <v/>
      </c>
      <c r="E343" s="94">
        <f>IF(A343&gt;0,'Front sheet'!$E$18,"")</f>
        <v>0</v>
      </c>
      <c r="F343" s="94" t="str">
        <f>IF(Pairs_Doubles!A81&gt;0,Pairs_Doubles!B82,"")</f>
        <v/>
      </c>
      <c r="G343" s="94" t="str">
        <f>CONCATENATE('Front sheet'!$E$18,"-2",M343)</f>
        <v>-2W</v>
      </c>
      <c r="H343" s="94" t="str">
        <f t="shared" ref="H343:H346" si="115">IF(C343&gt;0,VLOOKUP($C343,Sorted_Array,2,FALSE),"")</f>
        <v/>
      </c>
      <c r="I343" s="94" t="str">
        <f t="shared" ref="I343:I346" si="116">IF(C343&gt;0,VLOOKUP($C343,Sorted_Array,3,FALSE),"")</f>
        <v/>
      </c>
      <c r="J343" s="93" t="str">
        <f t="shared" ref="J343:J346" si="117">IF(C343&gt;0,VLOOKUP($C343,Sorted_Array,4,FALSE),"")</f>
        <v/>
      </c>
      <c r="K343" s="93">
        <v>1</v>
      </c>
      <c r="L343" s="94" t="str">
        <f>L344</f>
        <v/>
      </c>
      <c r="M343" s="93" t="s">
        <v>106</v>
      </c>
    </row>
    <row r="344" spans="1:14" x14ac:dyDescent="0.55000000000000004">
      <c r="A344" s="93" t="str">
        <f>IF(Pairs_Doubles!$A81&gt;0,Pairs_Doubles!$A81,"")</f>
        <v/>
      </c>
      <c r="B344" s="94" t="e">
        <f>IF(A344&gt;0,VLOOKUP(A344,Pairs,2,FALSE),"")</f>
        <v>#N/A</v>
      </c>
      <c r="C344" s="94">
        <f>IF(A344&gt;0,Pairs_Doubles!B84,"")</f>
        <v>0</v>
      </c>
      <c r="D344" s="94" t="str">
        <f t="shared" si="114"/>
        <v/>
      </c>
      <c r="E344" s="94">
        <f>IF(A344&gt;0,'Front sheet'!$E$18,"")</f>
        <v>0</v>
      </c>
      <c r="F344" s="94" t="str">
        <f t="shared" ref="F344" si="118">F343</f>
        <v/>
      </c>
      <c r="G344" s="94" t="str">
        <f>CONCATENATE('Front sheet'!$E$18,"-2",M344)</f>
        <v>-2W</v>
      </c>
      <c r="H344" s="94" t="str">
        <f t="shared" si="115"/>
        <v/>
      </c>
      <c r="I344" s="94" t="str">
        <f t="shared" si="116"/>
        <v/>
      </c>
      <c r="J344" s="93" t="str">
        <f t="shared" si="117"/>
        <v/>
      </c>
      <c r="K344" s="93">
        <v>2</v>
      </c>
      <c r="L344" s="94" t="str">
        <f>IF(A344&gt;0,I344,"")</f>
        <v/>
      </c>
      <c r="M344" s="93" t="s">
        <v>106</v>
      </c>
      <c r="N344" s="94">
        <f>IF(A344&gt;0,Pairs_Doubles!B85,"")</f>
        <v>0</v>
      </c>
    </row>
    <row r="345" spans="1:14" x14ac:dyDescent="0.55000000000000004">
      <c r="A345" s="93" t="str">
        <f>IF(Pairs_Doubles!$E81&gt;0,Pairs_Doubles!$E81,"")</f>
        <v/>
      </c>
      <c r="B345" s="94" t="e">
        <f>IF(A345&gt;0,VLOOKUP(A345,Pairs,2,FALSE),"")</f>
        <v>#N/A</v>
      </c>
      <c r="C345" s="94">
        <f>IF(A345&gt;0,Pairs_Doubles!F83,"")</f>
        <v>0</v>
      </c>
      <c r="D345" s="94" t="str">
        <f t="shared" si="114"/>
        <v/>
      </c>
      <c r="E345" s="94">
        <f>IF(A345&gt;0,'Front sheet'!$E$18,"")</f>
        <v>0</v>
      </c>
      <c r="F345" s="94" t="str">
        <f>IF(Pairs_Doubles!E81&gt;0,Pairs_Doubles!F82,"")</f>
        <v/>
      </c>
      <c r="G345" s="94" t="str">
        <f>CONCATENATE('Front sheet'!$E$18,"-2",M345)</f>
        <v>-2X</v>
      </c>
      <c r="H345" s="94" t="str">
        <f t="shared" si="115"/>
        <v/>
      </c>
      <c r="I345" s="94" t="str">
        <f t="shared" si="116"/>
        <v/>
      </c>
      <c r="J345" s="93" t="str">
        <f t="shared" si="117"/>
        <v/>
      </c>
      <c r="K345" s="93">
        <v>1</v>
      </c>
      <c r="L345" s="94" t="str">
        <f t="shared" ref="L345" si="119">L346</f>
        <v/>
      </c>
      <c r="M345" s="93" t="s">
        <v>107</v>
      </c>
    </row>
    <row r="346" spans="1:14" x14ac:dyDescent="0.55000000000000004">
      <c r="A346" s="93" t="str">
        <f>IF(Pairs_Doubles!$E81&gt;0,Pairs_Doubles!$E81,"")</f>
        <v/>
      </c>
      <c r="B346" s="94" t="e">
        <f>IF(A346&gt;0,VLOOKUP(A346,Pairs,2,FALSE),"")</f>
        <v>#N/A</v>
      </c>
      <c r="C346" s="94">
        <f>IF(A346&gt;0,Pairs_Doubles!F84,"")</f>
        <v>0</v>
      </c>
      <c r="D346" s="94" t="str">
        <f t="shared" si="114"/>
        <v/>
      </c>
      <c r="E346" s="94">
        <f>IF(A346&gt;0,'Front sheet'!$E$18,"")</f>
        <v>0</v>
      </c>
      <c r="F346" s="94" t="str">
        <f t="shared" ref="F346" si="120">F345</f>
        <v/>
      </c>
      <c r="G346" s="94" t="str">
        <f>CONCATENATE('Front sheet'!$E$18,"-2",M346)</f>
        <v>-2X</v>
      </c>
      <c r="H346" s="94" t="str">
        <f t="shared" si="115"/>
        <v/>
      </c>
      <c r="I346" s="94" t="str">
        <f t="shared" si="116"/>
        <v/>
      </c>
      <c r="J346" s="93" t="str">
        <f t="shared" si="117"/>
        <v/>
      </c>
      <c r="K346" s="93">
        <v>2</v>
      </c>
      <c r="L346" s="94" t="str">
        <f>IF(A346&gt;0,I346,"")</f>
        <v/>
      </c>
      <c r="M346" s="93" t="s">
        <v>107</v>
      </c>
      <c r="N346" s="94">
        <f>IF(A346&gt;0,Pairs_Doubles!F85,"")</f>
        <v>0</v>
      </c>
    </row>
    <row r="351" spans="1:14" x14ac:dyDescent="0.55000000000000004">
      <c r="A351" s="93" t="str">
        <f>IF(Singles!A4&gt;0,Singles!A4,"")</f>
        <v/>
      </c>
      <c r="B351" s="94" t="e">
        <f>IF(A351&gt;0,VLOOKUP(A351,Singles,2,FALSE),"")</f>
        <v>#REF!</v>
      </c>
      <c r="C351" s="94">
        <f>IF(A351&gt;0,Singles!B6,"")</f>
        <v>0</v>
      </c>
      <c r="D351" s="94" t="str">
        <f t="shared" ref="D351" si="121">IF(C351&gt;0,VLOOKUP($C351,Sorted_Array,5,FALSE),"")</f>
        <v/>
      </c>
      <c r="E351" s="94">
        <f>IF(A351&gt;0,'Front sheet'!$E$18,"")</f>
        <v>0</v>
      </c>
      <c r="F351" s="94">
        <f>E351</f>
        <v>0</v>
      </c>
      <c r="G351" s="94" t="str">
        <f>CONCATENATE('Front sheet'!$E$18,"-1",M351)</f>
        <v>-1A</v>
      </c>
      <c r="H351" s="94" t="str">
        <f t="shared" ref="H351" si="122">IF(C351&gt;0,VLOOKUP($C351,Sorted_Array,2,FALSE),"")</f>
        <v/>
      </c>
      <c r="I351" s="94" t="str">
        <f t="shared" ref="I351" si="123">IF(C351&gt;0,VLOOKUP($C351,Sorted_Array,3,FALSE),"")</f>
        <v/>
      </c>
      <c r="J351" s="93" t="str">
        <f t="shared" ref="J351" si="124">IF(C351&gt;0,VLOOKUP($C351,Sorted_Array,4,FALSE),"")</f>
        <v/>
      </c>
      <c r="K351" s="93">
        <v>1</v>
      </c>
      <c r="L351" s="94" t="str">
        <f>IF(A351&gt;0,I351,"")</f>
        <v/>
      </c>
      <c r="M351" s="93" t="s">
        <v>67</v>
      </c>
      <c r="N351" s="94" t="str">
        <f>IF(A351&gt;0,TRIM(Singles!B7),"")</f>
        <v/>
      </c>
    </row>
    <row r="352" spans="1:14" x14ac:dyDescent="0.55000000000000004">
      <c r="A352" s="93" t="str">
        <f>IF(Singles!E4&gt;0,Singles!E4,"")</f>
        <v/>
      </c>
      <c r="B352" s="94" t="e">
        <f>IF(A352&gt;0,VLOOKUP(A352,Singles,2,FALSE),"")</f>
        <v>#REF!</v>
      </c>
      <c r="C352" s="94">
        <f>IF(A352&gt;0,Singles!F6,"")</f>
        <v>0</v>
      </c>
      <c r="D352" s="94" t="str">
        <f t="shared" ref="D352" si="125">IF(C352&gt;0,VLOOKUP($C352,Sorted_Array,5,FALSE),"")</f>
        <v/>
      </c>
      <c r="E352" s="94">
        <f>IF(A352&gt;0,'Front sheet'!$E$18,"")</f>
        <v>0</v>
      </c>
      <c r="F352" s="94">
        <f>E352</f>
        <v>0</v>
      </c>
      <c r="G352" s="94" t="str">
        <f>CONCATENATE('Front sheet'!$E$18,"-1",M352)</f>
        <v>-1B</v>
      </c>
      <c r="H352" s="94" t="str">
        <f t="shared" ref="H352" si="126">IF(C352&gt;0,VLOOKUP($C352,Sorted_Array,2,FALSE),"")</f>
        <v/>
      </c>
      <c r="I352" s="94" t="str">
        <f t="shared" ref="I352" si="127">IF(C352&gt;0,VLOOKUP($C352,Sorted_Array,3,FALSE),"")</f>
        <v/>
      </c>
      <c r="J352" s="93" t="str">
        <f t="shared" ref="J352" si="128">IF(C352&gt;0,VLOOKUP($C352,Sorted_Array,4,FALSE),"")</f>
        <v/>
      </c>
      <c r="K352" s="93">
        <v>1</v>
      </c>
      <c r="L352" s="94" t="str">
        <f>IF(A352&gt;0,I352,"")</f>
        <v/>
      </c>
      <c r="M352" s="93" t="s">
        <v>69</v>
      </c>
      <c r="N352" s="94" t="str">
        <f>IF(A352&gt;0,TRIM(Singles!F7),"")</f>
        <v/>
      </c>
    </row>
    <row r="357" spans="1:14" x14ac:dyDescent="0.55000000000000004">
      <c r="A357" s="93" t="str">
        <f>IF(Singles!A10&gt;0,Singles!A10,"")</f>
        <v/>
      </c>
      <c r="B357" s="94" t="e">
        <f>IF(A357&gt;0,VLOOKUP(A357,Singles,2,FALSE),"")</f>
        <v>#REF!</v>
      </c>
      <c r="C357" s="94">
        <f>IF(A357&gt;0,Singles!B12,"")</f>
        <v>0</v>
      </c>
      <c r="D357" s="94" t="str">
        <f t="shared" ref="D357:D358" si="129">IF(C357&gt;0,VLOOKUP($C357,Sorted_Array,5,FALSE),"")</f>
        <v/>
      </c>
      <c r="E357" s="94">
        <f>IF(A357&gt;0,'Front sheet'!$E$18,"")</f>
        <v>0</v>
      </c>
      <c r="F357" s="94">
        <f>E357</f>
        <v>0</v>
      </c>
      <c r="G357" s="94" t="str">
        <f>CONCATENATE('Front sheet'!$E$18,"-1",M357)</f>
        <v>-1C</v>
      </c>
      <c r="H357" s="94" t="str">
        <f t="shared" ref="H357:H358" si="130">IF(C357&gt;0,VLOOKUP($C357,Sorted_Array,2,FALSE),"")</f>
        <v/>
      </c>
      <c r="I357" s="94" t="str">
        <f t="shared" ref="I357:I358" si="131">IF(C357&gt;0,VLOOKUP($C357,Sorted_Array,3,FALSE),"")</f>
        <v/>
      </c>
      <c r="J357" s="93" t="str">
        <f t="shared" ref="J357:J358" si="132">IF(C357&gt;0,VLOOKUP($C357,Sorted_Array,4,FALSE),"")</f>
        <v/>
      </c>
      <c r="K357" s="93">
        <v>1</v>
      </c>
      <c r="L357" s="94" t="str">
        <f>IF(A357&gt;0,I357,"")</f>
        <v/>
      </c>
      <c r="M357" s="93" t="s">
        <v>68</v>
      </c>
      <c r="N357" s="94" t="str">
        <f>IF(A357&gt;0,TRIM(Singles!B13),"")</f>
        <v/>
      </c>
    </row>
    <row r="358" spans="1:14" x14ac:dyDescent="0.55000000000000004">
      <c r="A358" s="93" t="str">
        <f>IF(Singles!E10&gt;0,Singles!E10,"")</f>
        <v/>
      </c>
      <c r="B358" s="94" t="e">
        <f>IF(A358&gt;0,VLOOKUP(A358,Singles,2,FALSE),"")</f>
        <v>#REF!</v>
      </c>
      <c r="C358" s="94">
        <f>IF(A358&gt;0,Singles!F12,"")</f>
        <v>0</v>
      </c>
      <c r="D358" s="94" t="str">
        <f t="shared" si="129"/>
        <v/>
      </c>
      <c r="E358" s="94">
        <f>IF(A358&gt;0,'Front sheet'!$E$18,"")</f>
        <v>0</v>
      </c>
      <c r="F358" s="94">
        <f>E358</f>
        <v>0</v>
      </c>
      <c r="G358" s="94" t="str">
        <f>CONCATENATE('Front sheet'!$E$18,"-1",M358)</f>
        <v>-1D</v>
      </c>
      <c r="H358" s="94" t="str">
        <f t="shared" si="130"/>
        <v/>
      </c>
      <c r="I358" s="94" t="str">
        <f t="shared" si="131"/>
        <v/>
      </c>
      <c r="J358" s="93" t="str">
        <f t="shared" si="132"/>
        <v/>
      </c>
      <c r="K358" s="93">
        <v>1</v>
      </c>
      <c r="L358" s="94" t="str">
        <f>IF(A358&gt;0,I358,"")</f>
        <v/>
      </c>
      <c r="M358" s="93" t="s">
        <v>70</v>
      </c>
      <c r="N358" s="94" t="str">
        <f>IF(A358&gt;0,TRIM(Singles!F13),"")</f>
        <v/>
      </c>
    </row>
    <row r="363" spans="1:14" x14ac:dyDescent="0.55000000000000004">
      <c r="A363" s="93" t="str">
        <f>IF(Singles!A16&gt;0,Singles!A16,"")</f>
        <v/>
      </c>
      <c r="B363" s="94" t="e">
        <f>IF(A363&gt;0,VLOOKUP(A363,Singles,2,FALSE),"")</f>
        <v>#REF!</v>
      </c>
      <c r="C363" s="94">
        <f>IF(A363&gt;0,Singles!B18,"")</f>
        <v>0</v>
      </c>
      <c r="D363" s="94" t="str">
        <f t="shared" ref="D363:D364" si="133">IF(C363&gt;0,VLOOKUP($C363,Sorted_Array,5,FALSE),"")</f>
        <v/>
      </c>
      <c r="E363" s="94">
        <f>IF(A363&gt;0,'Front sheet'!$E$18,"")</f>
        <v>0</v>
      </c>
      <c r="F363" s="94">
        <f>E363</f>
        <v>0</v>
      </c>
      <c r="G363" s="94" t="str">
        <f>CONCATENATE('Front sheet'!$E$18,"-1",M363)</f>
        <v>-1E</v>
      </c>
      <c r="H363" s="94" t="str">
        <f t="shared" ref="H363:H364" si="134">IF(C363&gt;0,VLOOKUP($C363,Sorted_Array,2,FALSE),"")</f>
        <v/>
      </c>
      <c r="I363" s="94" t="str">
        <f t="shared" ref="I363:I364" si="135">IF(C363&gt;0,VLOOKUP($C363,Sorted_Array,3,FALSE),"")</f>
        <v/>
      </c>
      <c r="J363" s="93" t="str">
        <f t="shared" ref="J363:J364" si="136">IF(C363&gt;0,VLOOKUP($C363,Sorted_Array,4,FALSE),"")</f>
        <v/>
      </c>
      <c r="K363" s="93">
        <v>1</v>
      </c>
      <c r="L363" s="94" t="str">
        <f>IF(A363&gt;0,I363,"")</f>
        <v/>
      </c>
      <c r="M363" s="93" t="s">
        <v>71</v>
      </c>
      <c r="N363" s="94" t="str">
        <f>IF(A363&gt;0,TRIM(Singles!B19),"")</f>
        <v/>
      </c>
    </row>
    <row r="364" spans="1:14" x14ac:dyDescent="0.55000000000000004">
      <c r="A364" s="93" t="str">
        <f>IF(Singles!E16&gt;0,Singles!E16,"")</f>
        <v/>
      </c>
      <c r="B364" s="94" t="e">
        <f>IF(A364&gt;0,VLOOKUP(A364,Singles,2,FALSE),"")</f>
        <v>#REF!</v>
      </c>
      <c r="C364" s="94">
        <f>IF(A364&gt;0,Singles!F18,"")</f>
        <v>0</v>
      </c>
      <c r="D364" s="94" t="str">
        <f t="shared" si="133"/>
        <v/>
      </c>
      <c r="E364" s="94">
        <f>IF(A364&gt;0,'Front sheet'!$E$18,"")</f>
        <v>0</v>
      </c>
      <c r="F364" s="94">
        <f>E364</f>
        <v>0</v>
      </c>
      <c r="G364" s="94" t="str">
        <f>CONCATENATE('Front sheet'!$E$18,"-1",M364)</f>
        <v>-1F</v>
      </c>
      <c r="H364" s="94" t="str">
        <f t="shared" si="134"/>
        <v/>
      </c>
      <c r="I364" s="94" t="str">
        <f t="shared" si="135"/>
        <v/>
      </c>
      <c r="J364" s="93" t="str">
        <f t="shared" si="136"/>
        <v/>
      </c>
      <c r="K364" s="93">
        <v>1</v>
      </c>
      <c r="L364" s="94" t="str">
        <f>IF(A364&gt;0,I364,"")</f>
        <v/>
      </c>
      <c r="M364" s="93" t="s">
        <v>72</v>
      </c>
      <c r="N364" s="94" t="str">
        <f>IF(A364&gt;0,TRIM(Singles!F19),"")</f>
        <v/>
      </c>
    </row>
    <row r="369" spans="1:14" x14ac:dyDescent="0.55000000000000004">
      <c r="A369" s="93" t="str">
        <f>IF(Singles!A22&gt;0,Singles!A22,"")</f>
        <v/>
      </c>
      <c r="B369" s="94" t="e">
        <f>IF(A369&gt;0,VLOOKUP(A369,Singles,2,FALSE),"")</f>
        <v>#REF!</v>
      </c>
      <c r="C369" s="94">
        <f>IF(A369&gt;0,Singles!B24,"")</f>
        <v>0</v>
      </c>
      <c r="D369" s="94" t="str">
        <f t="shared" ref="D369:D370" si="137">IF(C369&gt;0,VLOOKUP($C369,Sorted_Array,5,FALSE),"")</f>
        <v/>
      </c>
      <c r="E369" s="94">
        <f>IF(A369&gt;0,'Front sheet'!$E$18,"")</f>
        <v>0</v>
      </c>
      <c r="F369" s="94">
        <f>E369</f>
        <v>0</v>
      </c>
      <c r="G369" s="94" t="str">
        <f>CONCATENATE('Front sheet'!$E$18,"-1",M369)</f>
        <v>-1G</v>
      </c>
      <c r="H369" s="94" t="str">
        <f t="shared" ref="H369:H370" si="138">IF(C369&gt;0,VLOOKUP($C369,Sorted_Array,2,FALSE),"")</f>
        <v/>
      </c>
      <c r="I369" s="94" t="str">
        <f t="shared" ref="I369:I370" si="139">IF(C369&gt;0,VLOOKUP($C369,Sorted_Array,3,FALSE),"")</f>
        <v/>
      </c>
      <c r="J369" s="93" t="str">
        <f t="shared" ref="J369:J370" si="140">IF(C369&gt;0,VLOOKUP($C369,Sorted_Array,4,FALSE),"")</f>
        <v/>
      </c>
      <c r="K369" s="93">
        <v>1</v>
      </c>
      <c r="L369" s="94" t="str">
        <f>IF(A369&gt;0,I369,"")</f>
        <v/>
      </c>
      <c r="M369" s="93" t="s">
        <v>73</v>
      </c>
      <c r="N369" s="94" t="str">
        <f>IF(A369&gt;0,TRIM(Singles!B25),"")</f>
        <v/>
      </c>
    </row>
    <row r="370" spans="1:14" x14ac:dyDescent="0.55000000000000004">
      <c r="A370" s="93" t="str">
        <f>IF(Singles!E22&gt;0,Singles!E22,"")</f>
        <v/>
      </c>
      <c r="B370" s="94" t="e">
        <f>IF(A370&gt;0,VLOOKUP(A370,Singles,2,FALSE),"")</f>
        <v>#REF!</v>
      </c>
      <c r="C370" s="94">
        <f>IF(A370&gt;0,Singles!F24,"")</f>
        <v>0</v>
      </c>
      <c r="D370" s="94" t="str">
        <f t="shared" si="137"/>
        <v/>
      </c>
      <c r="E370" s="94">
        <f>IF(A370&gt;0,'Front sheet'!$E$18,"")</f>
        <v>0</v>
      </c>
      <c r="F370" s="94">
        <f>E370</f>
        <v>0</v>
      </c>
      <c r="G370" s="94" t="str">
        <f>CONCATENATE('Front sheet'!$E$18,"-1",M370)</f>
        <v>-1H</v>
      </c>
      <c r="H370" s="94" t="str">
        <f t="shared" si="138"/>
        <v/>
      </c>
      <c r="I370" s="94" t="str">
        <f t="shared" si="139"/>
        <v/>
      </c>
      <c r="J370" s="93" t="str">
        <f t="shared" si="140"/>
        <v/>
      </c>
      <c r="K370" s="93">
        <v>1</v>
      </c>
      <c r="L370" s="94" t="str">
        <f>IF(A370&gt;0,I370,"")</f>
        <v/>
      </c>
      <c r="M370" s="93" t="s">
        <v>74</v>
      </c>
      <c r="N370" s="94" t="str">
        <f>IF(A370&gt;0,TRIM(Singles!F25),"")</f>
        <v/>
      </c>
    </row>
    <row r="375" spans="1:14" x14ac:dyDescent="0.55000000000000004">
      <c r="A375" s="93" t="str">
        <f>IF(Singles!A28&gt;0,Singles!A28,"")</f>
        <v/>
      </c>
      <c r="B375" s="94" t="e">
        <f>IF(A375&gt;0,VLOOKUP(A375,Singles,2,FALSE),"")</f>
        <v>#REF!</v>
      </c>
      <c r="C375" s="94">
        <f>IF(A375&gt;0,Singles!B30,"")</f>
        <v>0</v>
      </c>
      <c r="D375" s="94" t="str">
        <f t="shared" ref="D375:D376" si="141">IF(C375&gt;0,VLOOKUP($C375,Sorted_Array,5,FALSE),"")</f>
        <v/>
      </c>
      <c r="E375" s="94">
        <f>IF(A375&gt;0,'Front sheet'!$E$18,"")</f>
        <v>0</v>
      </c>
      <c r="F375" s="94">
        <f>E375</f>
        <v>0</v>
      </c>
      <c r="G375" s="94" t="str">
        <f>CONCATENATE('Front sheet'!$E$18,"-1",M375)</f>
        <v>-1I</v>
      </c>
      <c r="H375" s="94" t="str">
        <f t="shared" ref="H375:H376" si="142">IF(C375&gt;0,VLOOKUP($C375,Sorted_Array,2,FALSE),"")</f>
        <v/>
      </c>
      <c r="I375" s="94" t="str">
        <f t="shared" ref="I375:I376" si="143">IF(C375&gt;0,VLOOKUP($C375,Sorted_Array,3,FALSE),"")</f>
        <v/>
      </c>
      <c r="J375" s="93" t="str">
        <f t="shared" ref="J375:J376" si="144">IF(C375&gt;0,VLOOKUP($C375,Sorted_Array,4,FALSE),"")</f>
        <v/>
      </c>
      <c r="K375" s="93">
        <v>1</v>
      </c>
      <c r="L375" s="94" t="str">
        <f>IF(A375&gt;0,I375,"")</f>
        <v/>
      </c>
      <c r="M375" s="93" t="s">
        <v>75</v>
      </c>
      <c r="N375" s="94" t="str">
        <f>IF(A375&gt;0,TRIM(Singles!B31),"")</f>
        <v/>
      </c>
    </row>
    <row r="376" spans="1:14" x14ac:dyDescent="0.55000000000000004">
      <c r="A376" s="93" t="str">
        <f>IF(Singles!E28&gt;0,Singles!E28,"")</f>
        <v/>
      </c>
      <c r="B376" s="94" t="e">
        <f>IF(A376&gt;0,VLOOKUP(A376,Singles,2,FALSE),"")</f>
        <v>#REF!</v>
      </c>
      <c r="C376" s="94">
        <f>IF(A376&gt;0,Singles!F30,"")</f>
        <v>0</v>
      </c>
      <c r="D376" s="94" t="str">
        <f t="shared" si="141"/>
        <v/>
      </c>
      <c r="E376" s="94">
        <f>IF(A376&gt;0,'Front sheet'!$E$18,"")</f>
        <v>0</v>
      </c>
      <c r="F376" s="94">
        <f>E376</f>
        <v>0</v>
      </c>
      <c r="G376" s="94" t="str">
        <f>CONCATENATE('Front sheet'!$E$18,"-1",M376)</f>
        <v>-1J</v>
      </c>
      <c r="H376" s="94" t="str">
        <f t="shared" si="142"/>
        <v/>
      </c>
      <c r="I376" s="94" t="str">
        <f t="shared" si="143"/>
        <v/>
      </c>
      <c r="J376" s="93" t="str">
        <f t="shared" si="144"/>
        <v/>
      </c>
      <c r="K376" s="93">
        <v>1</v>
      </c>
      <c r="L376" s="94" t="str">
        <f>IF(A376&gt;0,I376,"")</f>
        <v/>
      </c>
      <c r="M376" s="93" t="s">
        <v>76</v>
      </c>
      <c r="N376" s="94" t="str">
        <f>IF(A376&gt;0,TRIM(Singles!F31),"")</f>
        <v/>
      </c>
    </row>
    <row r="381" spans="1:14" x14ac:dyDescent="0.55000000000000004">
      <c r="A381" s="93" t="str">
        <f>IF(Singles!A34&gt;0,Singles!A34,"")</f>
        <v/>
      </c>
      <c r="B381" s="94" t="e">
        <f>IF(A381&gt;0,VLOOKUP(A381,Singles,2,FALSE),"")</f>
        <v>#REF!</v>
      </c>
      <c r="C381" s="94">
        <f>IF(A381&gt;0,Singles!B36,"")</f>
        <v>0</v>
      </c>
      <c r="D381" s="94" t="str">
        <f t="shared" ref="D381:D382" si="145">IF(C381&gt;0,VLOOKUP($C381,Sorted_Array,5,FALSE),"")</f>
        <v/>
      </c>
      <c r="E381" s="94">
        <f>IF(A381&gt;0,'Front sheet'!$E$18,"")</f>
        <v>0</v>
      </c>
      <c r="F381" s="94">
        <f>E381</f>
        <v>0</v>
      </c>
      <c r="G381" s="94" t="str">
        <f>CONCATENATE('Front sheet'!$E$18,"-1",M381)</f>
        <v>-1K</v>
      </c>
      <c r="H381" s="94" t="str">
        <f t="shared" ref="H381:H382" si="146">IF(C381&gt;0,VLOOKUP($C381,Sorted_Array,2,FALSE),"")</f>
        <v/>
      </c>
      <c r="I381" s="94" t="str">
        <f t="shared" ref="I381:I382" si="147">IF(C381&gt;0,VLOOKUP($C381,Sorted_Array,3,FALSE),"")</f>
        <v/>
      </c>
      <c r="J381" s="93" t="str">
        <f t="shared" ref="J381:J382" si="148">IF(C381&gt;0,VLOOKUP($C381,Sorted_Array,4,FALSE),"")</f>
        <v/>
      </c>
      <c r="K381" s="93">
        <v>1</v>
      </c>
      <c r="L381" s="94" t="str">
        <f>IF(A381&gt;0,I381,"")</f>
        <v/>
      </c>
      <c r="M381" s="93" t="s">
        <v>77</v>
      </c>
      <c r="N381" s="94" t="str">
        <f>IF(A381&gt;0,TRIM(Singles!B37),"")</f>
        <v/>
      </c>
    </row>
    <row r="382" spans="1:14" x14ac:dyDescent="0.55000000000000004">
      <c r="A382" s="93" t="str">
        <f>IF(Singles!E34&gt;0,Singles!E34,"")</f>
        <v/>
      </c>
      <c r="B382" s="94" t="e">
        <f>IF(A382&gt;0,VLOOKUP(A382,Singles,2,FALSE),"")</f>
        <v>#REF!</v>
      </c>
      <c r="C382" s="94">
        <f>IF(A382&gt;0,Singles!F36,"")</f>
        <v>0</v>
      </c>
      <c r="D382" s="94" t="str">
        <f t="shared" si="145"/>
        <v/>
      </c>
      <c r="E382" s="94">
        <f>IF(A382&gt;0,'Front sheet'!$E$18,"")</f>
        <v>0</v>
      </c>
      <c r="F382" s="94">
        <f>E382</f>
        <v>0</v>
      </c>
      <c r="G382" s="94" t="str">
        <f>CONCATENATE('Front sheet'!$E$18,"-1",M382)</f>
        <v>-1L</v>
      </c>
      <c r="H382" s="94" t="str">
        <f t="shared" si="146"/>
        <v/>
      </c>
      <c r="I382" s="94" t="str">
        <f t="shared" si="147"/>
        <v/>
      </c>
      <c r="J382" s="93" t="str">
        <f t="shared" si="148"/>
        <v/>
      </c>
      <c r="K382" s="93">
        <v>1</v>
      </c>
      <c r="L382" s="94" t="str">
        <f>IF(A382&gt;0,I382,"")</f>
        <v/>
      </c>
      <c r="M382" s="93" t="s">
        <v>78</v>
      </c>
      <c r="N382" s="94" t="str">
        <f>IF(A382&gt;0,TRIM(Singles!F37),"")</f>
        <v/>
      </c>
    </row>
    <row r="387" spans="1:14" x14ac:dyDescent="0.55000000000000004">
      <c r="A387" s="93" t="str">
        <f>IF(Singles!A40&gt;0,Singles!A40,"")</f>
        <v/>
      </c>
      <c r="B387" s="94" t="e">
        <f>IF(A387&gt;0,VLOOKUP(A387,Singles,2,FALSE),"")</f>
        <v>#REF!</v>
      </c>
      <c r="C387" s="94">
        <f>IF(A387&gt;0,Singles!B42,"")</f>
        <v>0</v>
      </c>
      <c r="D387" s="94" t="str">
        <f t="shared" ref="D387:D388" si="149">IF(C387&gt;0,VLOOKUP($C387,Sorted_Array,5,FALSE),"")</f>
        <v/>
      </c>
      <c r="E387" s="94">
        <f>IF(A387&gt;0,'Front sheet'!$E$18,"")</f>
        <v>0</v>
      </c>
      <c r="F387" s="94">
        <f>E387</f>
        <v>0</v>
      </c>
      <c r="G387" s="94" t="str">
        <f>CONCATENATE('Front sheet'!$E$18,"-1",M387)</f>
        <v>-1M</v>
      </c>
      <c r="H387" s="94" t="str">
        <f t="shared" ref="H387:H388" si="150">IF(C387&gt;0,VLOOKUP($C387,Sorted_Array,2,FALSE),"")</f>
        <v/>
      </c>
      <c r="I387" s="94" t="str">
        <f t="shared" ref="I387:I388" si="151">IF(C387&gt;0,VLOOKUP($C387,Sorted_Array,3,FALSE),"")</f>
        <v/>
      </c>
      <c r="J387" s="93" t="str">
        <f t="shared" ref="J387:J388" si="152">IF(C387&gt;0,VLOOKUP($C387,Sorted_Array,4,FALSE),"")</f>
        <v/>
      </c>
      <c r="K387" s="93">
        <v>1</v>
      </c>
      <c r="L387" s="94" t="str">
        <f>IF(A387&gt;0,I387,"")</f>
        <v/>
      </c>
      <c r="M387" s="93" t="s">
        <v>79</v>
      </c>
      <c r="N387" s="94" t="str">
        <f>IF(A387&gt;0,TRIM(Singles!B43),"")</f>
        <v/>
      </c>
    </row>
    <row r="388" spans="1:14" x14ac:dyDescent="0.55000000000000004">
      <c r="A388" s="93" t="str">
        <f>IF(Singles!E40&gt;0,Singles!E40,"")</f>
        <v/>
      </c>
      <c r="B388" s="94" t="e">
        <f>IF(A388&gt;0,VLOOKUP(A388,Singles,2,FALSE),"")</f>
        <v>#REF!</v>
      </c>
      <c r="C388" s="94">
        <f>IF(A388&gt;0,Singles!F42,"")</f>
        <v>0</v>
      </c>
      <c r="D388" s="94" t="str">
        <f t="shared" si="149"/>
        <v/>
      </c>
      <c r="E388" s="94">
        <f>IF(A388&gt;0,'Front sheet'!$E$18,"")</f>
        <v>0</v>
      </c>
      <c r="F388" s="94">
        <f>E388</f>
        <v>0</v>
      </c>
      <c r="G388" s="94" t="str">
        <f>CONCATENATE('Front sheet'!$E$18,"-1",M388)</f>
        <v>-1N</v>
      </c>
      <c r="H388" s="94" t="str">
        <f t="shared" si="150"/>
        <v/>
      </c>
      <c r="I388" s="94" t="str">
        <f t="shared" si="151"/>
        <v/>
      </c>
      <c r="J388" s="93" t="str">
        <f t="shared" si="152"/>
        <v/>
      </c>
      <c r="K388" s="93">
        <v>1</v>
      </c>
      <c r="L388" s="94" t="str">
        <f>IF(A388&gt;0,I388,"")</f>
        <v/>
      </c>
      <c r="M388" s="93" t="s">
        <v>80</v>
      </c>
      <c r="N388" s="94" t="str">
        <f>IF(A388&gt;0,TRIM(Singles!F43),"")</f>
        <v/>
      </c>
    </row>
    <row r="393" spans="1:14" x14ac:dyDescent="0.55000000000000004">
      <c r="A393" s="93" t="str">
        <f>IF(Singles!A46&gt;0,Singles!A46,"")</f>
        <v/>
      </c>
      <c r="B393" s="94" t="e">
        <f>IF(A393&gt;0,VLOOKUP(A393,Singles,2,FALSE),"")</f>
        <v>#REF!</v>
      </c>
      <c r="C393" s="94">
        <f>IF(A393&gt;0,Singles!B48,"")</f>
        <v>0</v>
      </c>
      <c r="D393" s="94" t="str">
        <f t="shared" ref="D393:D394" si="153">IF(C393&gt;0,VLOOKUP($C393,Sorted_Array,5,FALSE),"")</f>
        <v/>
      </c>
      <c r="E393" s="94">
        <f>IF(A393&gt;0,'Front sheet'!$E$18,"")</f>
        <v>0</v>
      </c>
      <c r="F393" s="94">
        <f>E393</f>
        <v>0</v>
      </c>
      <c r="G393" s="94" t="str">
        <f>CONCATENATE('Front sheet'!$E$18,"-1",M393)</f>
        <v>-1O</v>
      </c>
      <c r="H393" s="94" t="str">
        <f t="shared" ref="H393:H394" si="154">IF(C393&gt;0,VLOOKUP($C393,Sorted_Array,2,FALSE),"")</f>
        <v/>
      </c>
      <c r="I393" s="94" t="str">
        <f t="shared" ref="I393:I394" si="155">IF(C393&gt;0,VLOOKUP($C393,Sorted_Array,3,FALSE),"")</f>
        <v/>
      </c>
      <c r="J393" s="93" t="str">
        <f t="shared" ref="J393:J394" si="156">IF(C393&gt;0,VLOOKUP($C393,Sorted_Array,4,FALSE),"")</f>
        <v/>
      </c>
      <c r="K393" s="93">
        <v>1</v>
      </c>
      <c r="L393" s="94" t="str">
        <f>IF(A393&gt;0,I393,"")</f>
        <v/>
      </c>
      <c r="M393" s="93" t="s">
        <v>81</v>
      </c>
      <c r="N393" s="94" t="str">
        <f>IF(A393&gt;0,TRIM(Singles!B49),"")</f>
        <v/>
      </c>
    </row>
    <row r="394" spans="1:14" x14ac:dyDescent="0.55000000000000004">
      <c r="A394" s="93" t="str">
        <f>IF(Singles!E46&gt;0,Singles!E46,"")</f>
        <v/>
      </c>
      <c r="B394" s="94" t="e">
        <f>IF(A394&gt;0,VLOOKUP(A394,Singles,2,FALSE),"")</f>
        <v>#REF!</v>
      </c>
      <c r="C394" s="94">
        <f>IF(A394&gt;0,Singles!F48,"")</f>
        <v>0</v>
      </c>
      <c r="D394" s="94" t="str">
        <f t="shared" si="153"/>
        <v/>
      </c>
      <c r="E394" s="94">
        <f>IF(A394&gt;0,'Front sheet'!$E$18,"")</f>
        <v>0</v>
      </c>
      <c r="F394" s="94">
        <f>E394</f>
        <v>0</v>
      </c>
      <c r="G394" s="94" t="str">
        <f>CONCATENATE('Front sheet'!$E$18,"-1",M394)</f>
        <v>-1P</v>
      </c>
      <c r="H394" s="94" t="str">
        <f t="shared" si="154"/>
        <v/>
      </c>
      <c r="I394" s="94" t="str">
        <f t="shared" si="155"/>
        <v/>
      </c>
      <c r="J394" s="93" t="str">
        <f t="shared" si="156"/>
        <v/>
      </c>
      <c r="K394" s="93">
        <v>1</v>
      </c>
      <c r="L394" s="94" t="str">
        <f>IF(A394&gt;0,I394,"")</f>
        <v/>
      </c>
      <c r="M394" s="93" t="s">
        <v>82</v>
      </c>
      <c r="N394" s="94" t="str">
        <f>IF(A394&gt;0,TRIM(Singles!F49),"")</f>
        <v/>
      </c>
    </row>
    <row r="399" spans="1:14" x14ac:dyDescent="0.55000000000000004">
      <c r="A399" s="93" t="str">
        <f>IF(Singles!A52&gt;0,Singles!A52,"")</f>
        <v/>
      </c>
      <c r="B399" s="94" t="e">
        <f>IF(A399&gt;0,VLOOKUP(A399,Singles,2,FALSE),"")</f>
        <v>#REF!</v>
      </c>
      <c r="C399" s="94">
        <f>IF(A399&gt;0,Singles!B54,"")</f>
        <v>0</v>
      </c>
      <c r="D399" s="94" t="str">
        <f t="shared" ref="D399:D400" si="157">IF(C399&gt;0,VLOOKUP($C399,Sorted_Array,5,FALSE),"")</f>
        <v/>
      </c>
      <c r="E399" s="94">
        <f>IF(A399&gt;0,'Front sheet'!$E$18,"")</f>
        <v>0</v>
      </c>
      <c r="F399" s="94">
        <f>E399</f>
        <v>0</v>
      </c>
      <c r="G399" s="94" t="str">
        <f>CONCATENATE('Front sheet'!$E$18,"-1",M399)</f>
        <v>-1Q</v>
      </c>
      <c r="H399" s="94" t="str">
        <f t="shared" ref="H399:H400" si="158">IF(C399&gt;0,VLOOKUP($C399,Sorted_Array,2,FALSE),"")</f>
        <v/>
      </c>
      <c r="I399" s="94" t="str">
        <f t="shared" ref="I399:I400" si="159">IF(C399&gt;0,VLOOKUP($C399,Sorted_Array,3,FALSE),"")</f>
        <v/>
      </c>
      <c r="J399" s="93" t="str">
        <f t="shared" ref="J399:J400" si="160">IF(C399&gt;0,VLOOKUP($C399,Sorted_Array,4,FALSE),"")</f>
        <v/>
      </c>
      <c r="K399" s="93">
        <v>1</v>
      </c>
      <c r="L399" s="94" t="str">
        <f>IF(A399&gt;0,I399,"")</f>
        <v/>
      </c>
      <c r="M399" s="93" t="s">
        <v>97</v>
      </c>
      <c r="N399" s="94" t="str">
        <f>IF(A399&gt;0,TRIM(Singles!B55),"")</f>
        <v/>
      </c>
    </row>
    <row r="400" spans="1:14" x14ac:dyDescent="0.55000000000000004">
      <c r="A400" s="93" t="str">
        <f>IF(Singles!E52&gt;0,Singles!E52,"")</f>
        <v/>
      </c>
      <c r="B400" s="94" t="e">
        <f>IF(A400&gt;0,VLOOKUP(A400,Singles,2,FALSE),"")</f>
        <v>#REF!</v>
      </c>
      <c r="C400" s="94">
        <f>IF(A400&gt;0,Singles!F54,"")</f>
        <v>0</v>
      </c>
      <c r="D400" s="94" t="str">
        <f t="shared" si="157"/>
        <v/>
      </c>
      <c r="E400" s="94">
        <f>IF(A400&gt;0,'Front sheet'!$E$18,"")</f>
        <v>0</v>
      </c>
      <c r="F400" s="94">
        <f>E400</f>
        <v>0</v>
      </c>
      <c r="G400" s="94" t="str">
        <f>CONCATENATE('Front sheet'!$E$18,"-1",M400)</f>
        <v>-1R</v>
      </c>
      <c r="H400" s="94" t="str">
        <f t="shared" si="158"/>
        <v/>
      </c>
      <c r="I400" s="94" t="str">
        <f t="shared" si="159"/>
        <v/>
      </c>
      <c r="J400" s="93" t="str">
        <f t="shared" si="160"/>
        <v/>
      </c>
      <c r="K400" s="93">
        <v>1</v>
      </c>
      <c r="L400" s="94" t="str">
        <f>IF(A400&gt;0,I400,"")</f>
        <v/>
      </c>
      <c r="M400" s="93" t="s">
        <v>98</v>
      </c>
      <c r="N400" s="94" t="str">
        <f>IF(A400&gt;0,TRIM(Singles!F55),"")</f>
        <v/>
      </c>
    </row>
    <row r="405" spans="1:14" x14ac:dyDescent="0.55000000000000004">
      <c r="A405" s="93" t="str">
        <f>IF(Singles!A58&gt;0,Singles!A58,"")</f>
        <v/>
      </c>
      <c r="B405" s="94" t="e">
        <f>IF(A405&gt;0,VLOOKUP(A405,Singles,2,FALSE),"")</f>
        <v>#REF!</v>
      </c>
      <c r="C405" s="94">
        <f>IF(A405&gt;0,Singles!B60,"")</f>
        <v>0</v>
      </c>
      <c r="D405" s="94" t="str">
        <f t="shared" ref="D405:D406" si="161">IF(C405&gt;0,VLOOKUP($C405,Sorted_Array,5,FALSE),"")</f>
        <v/>
      </c>
      <c r="E405" s="94">
        <f>IF(A405&gt;0,'Front sheet'!$E$18,"")</f>
        <v>0</v>
      </c>
      <c r="F405" s="94">
        <f>E405</f>
        <v>0</v>
      </c>
      <c r="G405" s="94" t="str">
        <f>CONCATENATE('Front sheet'!$E$18,"-1",M405)</f>
        <v>-1S</v>
      </c>
      <c r="H405" s="94" t="str">
        <f t="shared" ref="H405:H406" si="162">IF(C405&gt;0,VLOOKUP($C405,Sorted_Array,2,FALSE),"")</f>
        <v/>
      </c>
      <c r="I405" s="94" t="str">
        <f t="shared" ref="I405:I406" si="163">IF(C405&gt;0,VLOOKUP($C405,Sorted_Array,3,FALSE),"")</f>
        <v/>
      </c>
      <c r="J405" s="93" t="str">
        <f t="shared" ref="J405:J406" si="164">IF(C405&gt;0,VLOOKUP($C405,Sorted_Array,4,FALSE),"")</f>
        <v/>
      </c>
      <c r="K405" s="93">
        <v>1</v>
      </c>
      <c r="L405" s="94" t="str">
        <f>IF(A405&gt;0,I405,"")</f>
        <v/>
      </c>
      <c r="M405" s="93" t="s">
        <v>99</v>
      </c>
      <c r="N405" s="94" t="str">
        <f>IF(A405&gt;0,TRIM(Singles!B61),"")</f>
        <v/>
      </c>
    </row>
    <row r="406" spans="1:14" x14ac:dyDescent="0.55000000000000004">
      <c r="A406" s="93" t="str">
        <f>IF(Singles!E58&gt;0,Singles!E58,"")</f>
        <v/>
      </c>
      <c r="B406" s="94" t="e">
        <f>IF(A406&gt;0,VLOOKUP(A406,Singles,2,FALSE),"")</f>
        <v>#REF!</v>
      </c>
      <c r="C406" s="94">
        <f>IF(A406&gt;0,Singles!F60,"")</f>
        <v>0</v>
      </c>
      <c r="D406" s="94" t="str">
        <f t="shared" si="161"/>
        <v/>
      </c>
      <c r="E406" s="94">
        <f>IF(A406&gt;0,'Front sheet'!$E$18,"")</f>
        <v>0</v>
      </c>
      <c r="F406" s="94">
        <f>E406</f>
        <v>0</v>
      </c>
      <c r="G406" s="94" t="str">
        <f>CONCATENATE('Front sheet'!$E$18,"-1",M406)</f>
        <v>-1T</v>
      </c>
      <c r="H406" s="94" t="str">
        <f t="shared" si="162"/>
        <v/>
      </c>
      <c r="I406" s="94" t="str">
        <f t="shared" si="163"/>
        <v/>
      </c>
      <c r="J406" s="93" t="str">
        <f t="shared" si="164"/>
        <v/>
      </c>
      <c r="K406" s="93">
        <v>1</v>
      </c>
      <c r="L406" s="94" t="str">
        <f>IF(A406&gt;0,I406,"")</f>
        <v/>
      </c>
      <c r="M406" s="93" t="s">
        <v>100</v>
      </c>
      <c r="N406" s="94" t="str">
        <f>IF(A406&gt;0,TRIM(Singles!F61),"")</f>
        <v/>
      </c>
    </row>
    <row r="411" spans="1:14" x14ac:dyDescent="0.55000000000000004">
      <c r="A411" s="93" t="str">
        <f>IF(Singles!A64&gt;0,Singles!A64,"")</f>
        <v/>
      </c>
      <c r="B411" s="94" t="e">
        <f>IF(A411&gt;0,VLOOKUP(A411,Singles,2,FALSE),"")</f>
        <v>#REF!</v>
      </c>
      <c r="C411" s="94">
        <f>IF(A411&gt;0,Singles!B66,"")</f>
        <v>0</v>
      </c>
      <c r="D411" s="94" t="str">
        <f t="shared" ref="D411:D412" si="165">IF(C411&gt;0,VLOOKUP($C411,Sorted_Array,5,FALSE),"")</f>
        <v/>
      </c>
      <c r="E411" s="94">
        <f>IF(A411&gt;0,'Front sheet'!$E$18,"")</f>
        <v>0</v>
      </c>
      <c r="F411" s="94">
        <f>E411</f>
        <v>0</v>
      </c>
      <c r="G411" s="94" t="str">
        <f>CONCATENATE('Front sheet'!$E$18,"-1",M411)</f>
        <v>-1U</v>
      </c>
      <c r="H411" s="94" t="str">
        <f t="shared" ref="H411:H412" si="166">IF(C411&gt;0,VLOOKUP($C411,Sorted_Array,2,FALSE),"")</f>
        <v/>
      </c>
      <c r="I411" s="94" t="str">
        <f t="shared" ref="I411:I412" si="167">IF(C411&gt;0,VLOOKUP($C411,Sorted_Array,3,FALSE),"")</f>
        <v/>
      </c>
      <c r="J411" s="93" t="str">
        <f t="shared" ref="J411:J412" si="168">IF(C411&gt;0,VLOOKUP($C411,Sorted_Array,4,FALSE),"")</f>
        <v/>
      </c>
      <c r="K411" s="93">
        <v>1</v>
      </c>
      <c r="L411" s="94" t="str">
        <f>IF(A411&gt;0,I411,"")</f>
        <v/>
      </c>
      <c r="M411" s="93" t="s">
        <v>104</v>
      </c>
      <c r="N411" s="94" t="str">
        <f>IF(A411&gt;0,TRIM(Singles!B67),"")</f>
        <v/>
      </c>
    </row>
    <row r="412" spans="1:14" x14ac:dyDescent="0.55000000000000004">
      <c r="A412" s="93" t="str">
        <f>IF(Singles!E64&gt;0,Singles!E64,"")</f>
        <v/>
      </c>
      <c r="B412" s="94" t="e">
        <f>IF(A412&gt;0,VLOOKUP(A412,Singles,2,FALSE),"")</f>
        <v>#REF!</v>
      </c>
      <c r="C412" s="94">
        <f>IF(A412&gt;0,Singles!F66,"")</f>
        <v>0</v>
      </c>
      <c r="D412" s="94" t="str">
        <f t="shared" si="165"/>
        <v/>
      </c>
      <c r="E412" s="94">
        <f>IF(A412&gt;0,'Front sheet'!$E$18,"")</f>
        <v>0</v>
      </c>
      <c r="F412" s="94">
        <f>E412</f>
        <v>0</v>
      </c>
      <c r="G412" s="94" t="str">
        <f>CONCATENATE('Front sheet'!$E$18,"-1",M412)</f>
        <v>-1V</v>
      </c>
      <c r="H412" s="94" t="str">
        <f t="shared" si="166"/>
        <v/>
      </c>
      <c r="I412" s="94" t="str">
        <f t="shared" si="167"/>
        <v/>
      </c>
      <c r="J412" s="93" t="str">
        <f t="shared" si="168"/>
        <v/>
      </c>
      <c r="K412" s="93">
        <v>1</v>
      </c>
      <c r="L412" s="94" t="str">
        <f>IF(A412&gt;0,I412,"")</f>
        <v/>
      </c>
      <c r="M412" s="93" t="s">
        <v>105</v>
      </c>
      <c r="N412" s="94" t="str">
        <f>IF(A412&gt;0,TRIM(Singles!F67),"")</f>
        <v/>
      </c>
    </row>
    <row r="417" spans="1:14" x14ac:dyDescent="0.55000000000000004">
      <c r="A417" s="93" t="str">
        <f>IF(Singles!A70&gt;0,Singles!A70,"")</f>
        <v/>
      </c>
      <c r="B417" s="94" t="e">
        <f>IF(A417&gt;0,VLOOKUP(A417,Singles,2,FALSE),"")</f>
        <v>#REF!</v>
      </c>
      <c r="C417" s="94">
        <f>IF(A417&gt;0,Singles!B72,"")</f>
        <v>0</v>
      </c>
      <c r="D417" s="94" t="str">
        <f t="shared" ref="D417:D418" si="169">IF(C417&gt;0,VLOOKUP($C417,Sorted_Array,5,FALSE),"")</f>
        <v/>
      </c>
      <c r="E417" s="94">
        <f>IF(A417&gt;0,'Front sheet'!$E$18,"")</f>
        <v>0</v>
      </c>
      <c r="F417" s="94">
        <f>E417</f>
        <v>0</v>
      </c>
      <c r="G417" s="94" t="str">
        <f>CONCATENATE('Front sheet'!$E$18,"-1",M417)</f>
        <v>-1W</v>
      </c>
      <c r="H417" s="94" t="str">
        <f t="shared" ref="H417:H418" si="170">IF(C417&gt;0,VLOOKUP($C417,Sorted_Array,2,FALSE),"")</f>
        <v/>
      </c>
      <c r="I417" s="94" t="str">
        <f t="shared" ref="I417:I418" si="171">IF(C417&gt;0,VLOOKUP($C417,Sorted_Array,3,FALSE),"")</f>
        <v/>
      </c>
      <c r="J417" s="93" t="str">
        <f t="shared" ref="J417:J418" si="172">IF(C417&gt;0,VLOOKUP($C417,Sorted_Array,4,FALSE),"")</f>
        <v/>
      </c>
      <c r="K417" s="93">
        <v>1</v>
      </c>
      <c r="L417" s="94" t="str">
        <f>IF(A417&gt;0,I417,"")</f>
        <v/>
      </c>
      <c r="M417" s="93" t="s">
        <v>106</v>
      </c>
      <c r="N417" s="94" t="str">
        <f>IF(A417&gt;0,TRIM(Singles!B73),"")</f>
        <v/>
      </c>
    </row>
    <row r="418" spans="1:14" x14ac:dyDescent="0.55000000000000004">
      <c r="A418" s="93" t="str">
        <f>IF(Singles!E70&gt;0,Singles!E70,"")</f>
        <v/>
      </c>
      <c r="B418" s="94" t="e">
        <f>IF(A418&gt;0,VLOOKUP(A418,Singles,2,FALSE),"")</f>
        <v>#REF!</v>
      </c>
      <c r="C418" s="94">
        <f>IF(A418&gt;0,Singles!F72,"")</f>
        <v>0</v>
      </c>
      <c r="D418" s="94" t="str">
        <f t="shared" si="169"/>
        <v/>
      </c>
      <c r="E418" s="94">
        <f>IF(A418&gt;0,'Front sheet'!$E$18,"")</f>
        <v>0</v>
      </c>
      <c r="F418" s="94">
        <f>E418</f>
        <v>0</v>
      </c>
      <c r="G418" s="94" t="str">
        <f>CONCATENATE('Front sheet'!$E$18,"-1",M418)</f>
        <v>-1X</v>
      </c>
      <c r="H418" s="94" t="str">
        <f t="shared" si="170"/>
        <v/>
      </c>
      <c r="I418" s="94" t="str">
        <f t="shared" si="171"/>
        <v/>
      </c>
      <c r="J418" s="93" t="str">
        <f t="shared" si="172"/>
        <v/>
      </c>
      <c r="K418" s="93">
        <v>1</v>
      </c>
      <c r="L418" s="94" t="str">
        <f>IF(A418&gt;0,I418,"")</f>
        <v/>
      </c>
      <c r="M418" s="93" t="s">
        <v>107</v>
      </c>
      <c r="N418" s="94" t="str">
        <f>IF(A418&gt;0,TRIM(Singles!F73),"")</f>
        <v/>
      </c>
    </row>
    <row r="423" spans="1:14" x14ac:dyDescent="0.55000000000000004">
      <c r="A423" s="93" t="str">
        <f>IF(Singles!A76&gt;0,Singles!A76,"")</f>
        <v/>
      </c>
      <c r="B423" s="94" t="e">
        <f>IF(A423&gt;0,VLOOKUP(A423,Singles,2,FALSE),"")</f>
        <v>#REF!</v>
      </c>
      <c r="C423" s="94">
        <f>IF(A423&gt;0,Singles!B78,"")</f>
        <v>0</v>
      </c>
      <c r="D423" s="94" t="str">
        <f t="shared" ref="D423:D424" si="173">IF(C423&gt;0,VLOOKUP($C423,Sorted_Array,5,FALSE),"")</f>
        <v/>
      </c>
      <c r="E423" s="94">
        <f>IF(A423&gt;0,'Front sheet'!$E$18,"")</f>
        <v>0</v>
      </c>
      <c r="F423" s="94">
        <f>E423</f>
        <v>0</v>
      </c>
      <c r="G423" s="94" t="str">
        <f>CONCATENATE('Front sheet'!$E$18,"-1",M423)</f>
        <v>-1Y</v>
      </c>
      <c r="H423" s="94" t="str">
        <f t="shared" ref="H423:H424" si="174">IF(C423&gt;0,VLOOKUP($C423,Sorted_Array,2,FALSE),"")</f>
        <v/>
      </c>
      <c r="I423" s="94" t="str">
        <f t="shared" ref="I423:I424" si="175">IF(C423&gt;0,VLOOKUP($C423,Sorted_Array,3,FALSE),"")</f>
        <v/>
      </c>
      <c r="J423" s="93" t="str">
        <f t="shared" ref="J423:J424" si="176">IF(C423&gt;0,VLOOKUP($C423,Sorted_Array,4,FALSE),"")</f>
        <v/>
      </c>
      <c r="K423" s="93">
        <v>1</v>
      </c>
      <c r="L423" s="94" t="str">
        <f>IF(A423&gt;0,I423,"")</f>
        <v/>
      </c>
      <c r="M423" s="93" t="s">
        <v>108</v>
      </c>
      <c r="N423" s="94" t="str">
        <f>IF(A423&gt;0,TRIM(Singles!B79),"")</f>
        <v/>
      </c>
    </row>
    <row r="424" spans="1:14" x14ac:dyDescent="0.55000000000000004">
      <c r="A424" s="93" t="str">
        <f>IF(Singles!E76&gt;0,Singles!E76,"")</f>
        <v/>
      </c>
      <c r="B424" s="94" t="e">
        <f>IF(A424&gt;0,VLOOKUP(A424,Singles,2,FALSE),"")</f>
        <v>#REF!</v>
      </c>
      <c r="C424" s="94">
        <f>IF(A424&gt;0,Singles!F78,"")</f>
        <v>0</v>
      </c>
      <c r="D424" s="94" t="str">
        <f t="shared" si="173"/>
        <v/>
      </c>
      <c r="E424" s="94">
        <f>IF(A424&gt;0,'Front sheet'!$E$18,"")</f>
        <v>0</v>
      </c>
      <c r="F424" s="94">
        <f>E424</f>
        <v>0</v>
      </c>
      <c r="G424" s="94" t="str">
        <f>CONCATENATE('Front sheet'!$E$18,"-1",M424)</f>
        <v>-1Z</v>
      </c>
      <c r="H424" s="94" t="str">
        <f t="shared" si="174"/>
        <v/>
      </c>
      <c r="I424" s="94" t="str">
        <f t="shared" si="175"/>
        <v/>
      </c>
      <c r="J424" s="93" t="str">
        <f t="shared" si="176"/>
        <v/>
      </c>
      <c r="K424" s="93">
        <v>1</v>
      </c>
      <c r="L424" s="94" t="str">
        <f>IF(A424&gt;0,I424,"")</f>
        <v/>
      </c>
      <c r="M424" s="93" t="s">
        <v>109</v>
      </c>
      <c r="N424" s="94" t="str">
        <f>IF(A424&gt;0,TRIM(Singles!F79),"")</f>
        <v/>
      </c>
    </row>
  </sheetData>
  <sheetProtection sheet="1" objects="1" scenarios="1" selectLockedCells="1" selectUnlockedCells="1"/>
  <autoFilter ref="A1:N424" xr:uid="{D63E0BAB-26E3-4847-976F-0EF3D3C13A32}"/>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11</vt:i4>
      </vt:variant>
      <vt:variant>
        <vt:lpstr>Named Ranges</vt:lpstr>
      </vt:variant>
      <vt:variant>
        <vt:i4>6</vt:i4>
      </vt:variant>
    </vt:vector>
  </HeadingPairs>
  <TitlesOfParts>
    <vt:vector size="17" baseType="lpstr">
      <vt:lpstr>Front sheet</vt:lpstr>
      <vt:lpstr>Names_and_Numbers</vt:lpstr>
      <vt:lpstr>Eights</vt:lpstr>
      <vt:lpstr>Fours</vt:lpstr>
      <vt:lpstr>Pairs_Doubles</vt:lpstr>
      <vt:lpstr>Singles</vt:lpstr>
      <vt:lpstr>Data Sheet</vt:lpstr>
      <vt:lpstr>Rough working</vt:lpstr>
      <vt:lpstr>SortedNames</vt:lpstr>
      <vt:lpstr>Names for Programme</vt:lpstr>
      <vt:lpstr>OARA output</vt:lpstr>
      <vt:lpstr>Eights</vt:lpstr>
      <vt:lpstr>Event_No</vt:lpstr>
      <vt:lpstr>Fours</vt:lpstr>
      <vt:lpstr>Pairs</vt:lpstr>
      <vt:lpstr>Sorted_Array</vt:lpstr>
      <vt:lpstr>Sorted_Names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Ronald Wallace</dc:creator>
  <cp:keywords/>
  <dc:description/>
  <cp:lastModifiedBy>Ronald Wallace</cp:lastModifiedBy>
  <cp:revision/>
  <dcterms:created xsi:type="dcterms:W3CDTF">2016-10-11T08:45:55Z</dcterms:created>
  <dcterms:modified xsi:type="dcterms:W3CDTF">2025-01-08T14:36:46Z</dcterms:modified>
  <cp:category/>
  <cp:contentStatus/>
</cp:coreProperties>
</file>