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821"/>
  <workbookPr codeName="ThisWorkbook" defaultThemeVersion="124226"/>
  <mc:AlternateContent xmlns:mc="http://schemas.openxmlformats.org/markup-compatibility/2006">
    <mc:Choice Requires="x15">
      <x15ac:absPath xmlns:x15ac="http://schemas.microsoft.com/office/spreadsheetml/2010/11/ac" url="/Volumes/Public/Rowing/Tides/Tides NEW from Alistair Aitken/"/>
    </mc:Choice>
  </mc:AlternateContent>
  <xr:revisionPtr revIDLastSave="0" documentId="13_ncr:1_{E702F5EB-5FF9-DD46-906B-DE65343F15E5}" xr6:coauthVersionLast="47" xr6:coauthVersionMax="47" xr10:uidLastSave="{00000000-0000-0000-0000-000000000000}"/>
  <bookViews>
    <workbookView xWindow="49440" yWindow="600" windowWidth="19200" windowHeight="21000" tabRatio="850" activeTab="1" xr2:uid="{00000000-000D-0000-FFFF-FFFF00000000}"/>
  </bookViews>
  <sheets>
    <sheet name="Tides" sheetId="1" r:id="rId1"/>
    <sheet name="Rowing Windows" sheetId="2" r:id="rId2"/>
  </sheets>
  <definedNames>
    <definedName name="_xlnm.Print_Area" localSheetId="1">'Rowing Windows'!$I$2:$T$402</definedName>
    <definedName name="TABLE" localSheetId="1">'Rowing Windows'!#REF!</definedName>
    <definedName name="TABLE_10" localSheetId="1">'Rowing Windows'!#REF!</definedName>
    <definedName name="TABLE_11" localSheetId="1">'Rowing Windows'!#REF!</definedName>
    <definedName name="TABLE_12" localSheetId="1">'Rowing Windows'!#REF!</definedName>
    <definedName name="TABLE_2" localSheetId="1">'Rowing Windows'!#REF!</definedName>
    <definedName name="TABLE_3" localSheetId="1">'Rowing Windows'!#REF!</definedName>
    <definedName name="TABLE_4" localSheetId="1">'Rowing Windows'!#REF!</definedName>
    <definedName name="TABLE_5" localSheetId="1">'Rowing Windows'!#REF!</definedName>
    <definedName name="TABLE_6" localSheetId="1">'Rowing Windows'!#REF!</definedName>
    <definedName name="TABLE_7" localSheetId="1">'Rowing Windows'!#REF!</definedName>
    <definedName name="TABLE_8" localSheetId="1">'Rowing Windows'!#REF!</definedName>
    <definedName name="TABLE_9" localSheetId="1">'Rowing Windows'!#REF!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02" i="2" l="1"/>
  <c r="G402" i="2" s="1"/>
  <c r="F401" i="2"/>
  <c r="G401" i="2" s="1"/>
  <c r="F400" i="2"/>
  <c r="G400" i="2" s="1"/>
  <c r="F399" i="2"/>
  <c r="G399" i="2" s="1"/>
  <c r="F398" i="2"/>
  <c r="G398" i="2" s="1"/>
  <c r="F397" i="2"/>
  <c r="G397" i="2" s="1"/>
  <c r="F396" i="2"/>
  <c r="G396" i="2" s="1"/>
  <c r="F395" i="2"/>
  <c r="G395" i="2" s="1"/>
  <c r="F394" i="2"/>
  <c r="G394" i="2" s="1"/>
  <c r="F393" i="2"/>
  <c r="G393" i="2" s="1"/>
  <c r="F392" i="2"/>
  <c r="G392" i="2" s="1"/>
  <c r="F391" i="2"/>
  <c r="G391" i="2" s="1"/>
  <c r="F390" i="2"/>
  <c r="G390" i="2" s="1"/>
  <c r="F389" i="2"/>
  <c r="G389" i="2" s="1"/>
  <c r="F388" i="2"/>
  <c r="G388" i="2" s="1"/>
  <c r="F387" i="2"/>
  <c r="G387" i="2" s="1"/>
  <c r="F386" i="2"/>
  <c r="G386" i="2" s="1"/>
  <c r="F385" i="2"/>
  <c r="G385" i="2" s="1"/>
  <c r="F384" i="2"/>
  <c r="G384" i="2" s="1"/>
  <c r="F383" i="2"/>
  <c r="G383" i="2" s="1"/>
  <c r="F382" i="2"/>
  <c r="G382" i="2" s="1"/>
  <c r="F381" i="2"/>
  <c r="G381" i="2" s="1"/>
  <c r="F380" i="2"/>
  <c r="G380" i="2" s="1"/>
  <c r="F379" i="2"/>
  <c r="G379" i="2" s="1"/>
  <c r="F378" i="2"/>
  <c r="G378" i="2" s="1"/>
  <c r="F377" i="2"/>
  <c r="G377" i="2" s="1"/>
  <c r="F376" i="2"/>
  <c r="G376" i="2" s="1"/>
  <c r="F375" i="2"/>
  <c r="G375" i="2" s="1"/>
  <c r="F374" i="2"/>
  <c r="G374" i="2" s="1"/>
  <c r="F373" i="2"/>
  <c r="G373" i="2" s="1"/>
  <c r="F372" i="2"/>
  <c r="G372" i="2" s="1"/>
  <c r="F368" i="2"/>
  <c r="G368" i="2" s="1"/>
  <c r="F367" i="2"/>
  <c r="G367" i="2" s="1"/>
  <c r="F366" i="2"/>
  <c r="G366" i="2" s="1"/>
  <c r="F365" i="2"/>
  <c r="G365" i="2" s="1"/>
  <c r="F364" i="2"/>
  <c r="G364" i="2" s="1"/>
  <c r="F363" i="2"/>
  <c r="G363" i="2" s="1"/>
  <c r="F362" i="2"/>
  <c r="G362" i="2" s="1"/>
  <c r="F361" i="2"/>
  <c r="G361" i="2" s="1"/>
  <c r="F360" i="2"/>
  <c r="G360" i="2" s="1"/>
  <c r="F359" i="2"/>
  <c r="G359" i="2" s="1"/>
  <c r="F358" i="2"/>
  <c r="G358" i="2" s="1"/>
  <c r="F357" i="2"/>
  <c r="G357" i="2" s="1"/>
  <c r="F356" i="2"/>
  <c r="G356" i="2" s="1"/>
  <c r="F355" i="2"/>
  <c r="G355" i="2" s="1"/>
  <c r="F354" i="2"/>
  <c r="G354" i="2" s="1"/>
  <c r="F353" i="2"/>
  <c r="G353" i="2" s="1"/>
  <c r="F352" i="2"/>
  <c r="G352" i="2" s="1"/>
  <c r="F351" i="2"/>
  <c r="G351" i="2" s="1"/>
  <c r="F350" i="2"/>
  <c r="G350" i="2" s="1"/>
  <c r="F349" i="2"/>
  <c r="G349" i="2" s="1"/>
  <c r="F348" i="2"/>
  <c r="G348" i="2" s="1"/>
  <c r="F347" i="2"/>
  <c r="G347" i="2" s="1"/>
  <c r="F346" i="2"/>
  <c r="G346" i="2" s="1"/>
  <c r="F345" i="2"/>
  <c r="G345" i="2" s="1"/>
  <c r="F344" i="2"/>
  <c r="G344" i="2" s="1"/>
  <c r="F343" i="2"/>
  <c r="G343" i="2" s="1"/>
  <c r="F342" i="2"/>
  <c r="G342" i="2" s="1"/>
  <c r="F341" i="2"/>
  <c r="G341" i="2" s="1"/>
  <c r="F340" i="2"/>
  <c r="G340" i="2" s="1"/>
  <c r="F339" i="2"/>
  <c r="G339" i="2" s="1"/>
  <c r="F335" i="2"/>
  <c r="G335" i="2" s="1"/>
  <c r="F334" i="2"/>
  <c r="G334" i="2" s="1"/>
  <c r="F333" i="2"/>
  <c r="G333" i="2" s="1"/>
  <c r="F332" i="2"/>
  <c r="G332" i="2" s="1"/>
  <c r="F331" i="2"/>
  <c r="G331" i="2" s="1"/>
  <c r="F330" i="2"/>
  <c r="G330" i="2" s="1"/>
  <c r="F329" i="2"/>
  <c r="G329" i="2" s="1"/>
  <c r="F328" i="2"/>
  <c r="G328" i="2" s="1"/>
  <c r="F327" i="2"/>
  <c r="G327" i="2" s="1"/>
  <c r="F326" i="2"/>
  <c r="G326" i="2" s="1"/>
  <c r="F325" i="2"/>
  <c r="G325" i="2" s="1"/>
  <c r="F324" i="2"/>
  <c r="G324" i="2" s="1"/>
  <c r="F323" i="2"/>
  <c r="G323" i="2" s="1"/>
  <c r="F322" i="2"/>
  <c r="G322" i="2" s="1"/>
  <c r="F321" i="2"/>
  <c r="G321" i="2" s="1"/>
  <c r="F320" i="2"/>
  <c r="G320" i="2" s="1"/>
  <c r="F319" i="2"/>
  <c r="G319" i="2" s="1"/>
  <c r="F318" i="2"/>
  <c r="G318" i="2" s="1"/>
  <c r="F317" i="2"/>
  <c r="G317" i="2" s="1"/>
  <c r="F316" i="2"/>
  <c r="G316" i="2" s="1"/>
  <c r="F315" i="2"/>
  <c r="G315" i="2" s="1"/>
  <c r="F314" i="2"/>
  <c r="G314" i="2" s="1"/>
  <c r="F313" i="2"/>
  <c r="G313" i="2" s="1"/>
  <c r="F312" i="2"/>
  <c r="G312" i="2" s="1"/>
  <c r="F311" i="2"/>
  <c r="G311" i="2" s="1"/>
  <c r="F310" i="2"/>
  <c r="F309" i="2"/>
  <c r="F308" i="2"/>
  <c r="G308" i="2" s="1"/>
  <c r="F307" i="2"/>
  <c r="G307" i="2" s="1"/>
  <c r="F306" i="2"/>
  <c r="G306" i="2" s="1"/>
  <c r="F305" i="2"/>
  <c r="G305" i="2" s="1"/>
  <c r="F301" i="2"/>
  <c r="G301" i="2" s="1"/>
  <c r="F300" i="2"/>
  <c r="G300" i="2" s="1"/>
  <c r="F299" i="2"/>
  <c r="G299" i="2" s="1"/>
  <c r="F298" i="2"/>
  <c r="G298" i="2" s="1"/>
  <c r="F297" i="2"/>
  <c r="G297" i="2" s="1"/>
  <c r="F296" i="2"/>
  <c r="G296" i="2" s="1"/>
  <c r="F295" i="2"/>
  <c r="G295" i="2" s="1"/>
  <c r="F294" i="2"/>
  <c r="F293" i="2"/>
  <c r="G293" i="2" s="1"/>
  <c r="F292" i="2"/>
  <c r="G292" i="2" s="1"/>
  <c r="F291" i="2"/>
  <c r="G291" i="2" s="1"/>
  <c r="F290" i="2"/>
  <c r="G290" i="2" s="1"/>
  <c r="F289" i="2"/>
  <c r="G289" i="2" s="1"/>
  <c r="F288" i="2"/>
  <c r="G288" i="2" s="1"/>
  <c r="F287" i="2"/>
  <c r="G287" i="2" s="1"/>
  <c r="F286" i="2"/>
  <c r="G286" i="2" s="1"/>
  <c r="F285" i="2"/>
  <c r="G285" i="2" s="1"/>
  <c r="F284" i="2"/>
  <c r="G284" i="2" s="1"/>
  <c r="F283" i="2"/>
  <c r="G283" i="2" s="1"/>
  <c r="F282" i="2"/>
  <c r="G282" i="2" s="1"/>
  <c r="F281" i="2"/>
  <c r="G281" i="2" s="1"/>
  <c r="F280" i="2"/>
  <c r="G280" i="2" s="1"/>
  <c r="F279" i="2"/>
  <c r="G279" i="2" s="1"/>
  <c r="F278" i="2"/>
  <c r="G278" i="2" s="1"/>
  <c r="F277" i="2"/>
  <c r="G277" i="2" s="1"/>
  <c r="F276" i="2"/>
  <c r="G276" i="2" s="1"/>
  <c r="F275" i="2"/>
  <c r="G275" i="2" s="1"/>
  <c r="F274" i="2"/>
  <c r="G274" i="2" s="1"/>
  <c r="F273" i="2"/>
  <c r="G273" i="2" s="1"/>
  <c r="F272" i="2"/>
  <c r="G272" i="2" s="1"/>
  <c r="F268" i="2"/>
  <c r="G268" i="2" s="1"/>
  <c r="F267" i="2"/>
  <c r="F266" i="2"/>
  <c r="G266" i="2" s="1"/>
  <c r="F265" i="2"/>
  <c r="G265" i="2" s="1"/>
  <c r="F264" i="2"/>
  <c r="G264" i="2" s="1"/>
  <c r="F263" i="2"/>
  <c r="G263" i="2" s="1"/>
  <c r="F262" i="2"/>
  <c r="G262" i="2" s="1"/>
  <c r="F261" i="2"/>
  <c r="G261" i="2" s="1"/>
  <c r="F260" i="2"/>
  <c r="G260" i="2" s="1"/>
  <c r="F259" i="2"/>
  <c r="G259" i="2" s="1"/>
  <c r="F258" i="2"/>
  <c r="G258" i="2" s="1"/>
  <c r="F257" i="2"/>
  <c r="G257" i="2" s="1"/>
  <c r="F256" i="2"/>
  <c r="G256" i="2" s="1"/>
  <c r="F255" i="2"/>
  <c r="G255" i="2" s="1"/>
  <c r="F254" i="2"/>
  <c r="G254" i="2" s="1"/>
  <c r="F253" i="2"/>
  <c r="G253" i="2" s="1"/>
  <c r="F252" i="2"/>
  <c r="G252" i="2" s="1"/>
  <c r="F251" i="2"/>
  <c r="G251" i="2" s="1"/>
  <c r="F250" i="2"/>
  <c r="G250" i="2" s="1"/>
  <c r="F249" i="2"/>
  <c r="G249" i="2" s="1"/>
  <c r="F248" i="2"/>
  <c r="G248" i="2" s="1"/>
  <c r="F247" i="2"/>
  <c r="G247" i="2" s="1"/>
  <c r="F246" i="2"/>
  <c r="G246" i="2" s="1"/>
  <c r="F245" i="2"/>
  <c r="G245" i="2" s="1"/>
  <c r="F244" i="2"/>
  <c r="F243" i="2"/>
  <c r="F242" i="2"/>
  <c r="G242" i="2" s="1"/>
  <c r="F241" i="2"/>
  <c r="G241" i="2" s="1"/>
  <c r="F240" i="2"/>
  <c r="G240" i="2" s="1"/>
  <c r="F239" i="2"/>
  <c r="G239" i="2" s="1"/>
  <c r="F238" i="2"/>
  <c r="G238" i="2" s="1"/>
  <c r="F234" i="2"/>
  <c r="G234" i="2" s="1"/>
  <c r="F233" i="2"/>
  <c r="G233" i="2" s="1"/>
  <c r="F232" i="2"/>
  <c r="G232" i="2" s="1"/>
  <c r="F231" i="2"/>
  <c r="G231" i="2" s="1"/>
  <c r="F230" i="2"/>
  <c r="G230" i="2" s="1"/>
  <c r="F229" i="2"/>
  <c r="G229" i="2" s="1"/>
  <c r="F228" i="2"/>
  <c r="G228" i="2" s="1"/>
  <c r="F227" i="2"/>
  <c r="G227" i="2" s="1"/>
  <c r="F226" i="2"/>
  <c r="G226" i="2" s="1"/>
  <c r="F225" i="2"/>
  <c r="G225" i="2" s="1"/>
  <c r="F224" i="2"/>
  <c r="G224" i="2" s="1"/>
  <c r="F223" i="2"/>
  <c r="G223" i="2" s="1"/>
  <c r="F222" i="2"/>
  <c r="G222" i="2" s="1"/>
  <c r="F221" i="2"/>
  <c r="G221" i="2" s="1"/>
  <c r="F220" i="2"/>
  <c r="G220" i="2" s="1"/>
  <c r="F219" i="2"/>
  <c r="G219" i="2" s="1"/>
  <c r="F218" i="2"/>
  <c r="G218" i="2" s="1"/>
  <c r="F217" i="2"/>
  <c r="G217" i="2" s="1"/>
  <c r="F216" i="2"/>
  <c r="F215" i="2"/>
  <c r="G215" i="2" s="1"/>
  <c r="F214" i="2"/>
  <c r="G214" i="2" s="1"/>
  <c r="F213" i="2"/>
  <c r="G213" i="2" s="1"/>
  <c r="F212" i="2"/>
  <c r="G212" i="2" s="1"/>
  <c r="F211" i="2"/>
  <c r="G211" i="2" s="1"/>
  <c r="F210" i="2"/>
  <c r="G210" i="2" s="1"/>
  <c r="F209" i="2"/>
  <c r="G209" i="2" s="1"/>
  <c r="F208" i="2"/>
  <c r="G208" i="2" s="1"/>
  <c r="F207" i="2"/>
  <c r="G207" i="2" s="1"/>
  <c r="F206" i="2"/>
  <c r="G206" i="2" s="1"/>
  <c r="F205" i="2"/>
  <c r="G205" i="2" s="1"/>
  <c r="F204" i="2"/>
  <c r="G204" i="2" s="1"/>
  <c r="F200" i="2"/>
  <c r="G200" i="2" s="1"/>
  <c r="F199" i="2"/>
  <c r="G199" i="2" s="1"/>
  <c r="F198" i="2"/>
  <c r="G198" i="2" s="1"/>
  <c r="F197" i="2"/>
  <c r="G197" i="2" s="1"/>
  <c r="F196" i="2"/>
  <c r="G196" i="2" s="1"/>
  <c r="F195" i="2"/>
  <c r="G195" i="2" s="1"/>
  <c r="F194" i="2"/>
  <c r="G194" i="2" s="1"/>
  <c r="F193" i="2"/>
  <c r="G193" i="2" s="1"/>
  <c r="F192" i="2"/>
  <c r="G192" i="2" s="1"/>
  <c r="F191" i="2"/>
  <c r="G191" i="2" s="1"/>
  <c r="F190" i="2"/>
  <c r="G190" i="2" s="1"/>
  <c r="F189" i="2"/>
  <c r="G189" i="2" s="1"/>
  <c r="F188" i="2"/>
  <c r="G188" i="2" s="1"/>
  <c r="F187" i="2"/>
  <c r="G187" i="2" s="1"/>
  <c r="F186" i="2"/>
  <c r="G186" i="2" s="1"/>
  <c r="F185" i="2"/>
  <c r="G185" i="2" s="1"/>
  <c r="F184" i="2"/>
  <c r="G184" i="2" s="1"/>
  <c r="F183" i="2"/>
  <c r="G183" i="2" s="1"/>
  <c r="F182" i="2"/>
  <c r="G182" i="2" s="1"/>
  <c r="F181" i="2"/>
  <c r="G181" i="2" s="1"/>
  <c r="F180" i="2"/>
  <c r="G180" i="2" s="1"/>
  <c r="F179" i="2"/>
  <c r="G179" i="2" s="1"/>
  <c r="F178" i="2"/>
  <c r="G178" i="2" s="1"/>
  <c r="F177" i="2"/>
  <c r="G177" i="2" s="1"/>
  <c r="F176" i="2"/>
  <c r="G176" i="2" s="1"/>
  <c r="F175" i="2"/>
  <c r="G175" i="2" s="1"/>
  <c r="F174" i="2"/>
  <c r="G174" i="2" s="1"/>
  <c r="F173" i="2"/>
  <c r="G173" i="2" s="1"/>
  <c r="F172" i="2"/>
  <c r="G172" i="2" s="1"/>
  <c r="F171" i="2"/>
  <c r="G171" i="2" s="1"/>
  <c r="F167" i="2"/>
  <c r="G167" i="2" s="1"/>
  <c r="F166" i="2"/>
  <c r="G166" i="2" s="1"/>
  <c r="F165" i="2"/>
  <c r="G165" i="2" s="1"/>
  <c r="F164" i="2"/>
  <c r="G164" i="2" s="1"/>
  <c r="F163" i="2"/>
  <c r="G163" i="2" s="1"/>
  <c r="F162" i="2"/>
  <c r="F161" i="2"/>
  <c r="G161" i="2" s="1"/>
  <c r="F160" i="2"/>
  <c r="G160" i="2" s="1"/>
  <c r="F159" i="2"/>
  <c r="G159" i="2" s="1"/>
  <c r="F158" i="2"/>
  <c r="G158" i="2" s="1"/>
  <c r="F157" i="2"/>
  <c r="G157" i="2" s="1"/>
  <c r="F156" i="2"/>
  <c r="G156" i="2" s="1"/>
  <c r="F155" i="2"/>
  <c r="G155" i="2" s="1"/>
  <c r="F154" i="2"/>
  <c r="G154" i="2" s="1"/>
  <c r="F153" i="2"/>
  <c r="G153" i="2" s="1"/>
  <c r="F152" i="2"/>
  <c r="G152" i="2" s="1"/>
  <c r="F151" i="2"/>
  <c r="G151" i="2" s="1"/>
  <c r="F150" i="2"/>
  <c r="F149" i="2"/>
  <c r="G149" i="2" s="1"/>
  <c r="F148" i="2"/>
  <c r="G148" i="2" s="1"/>
  <c r="F147" i="2"/>
  <c r="G147" i="2" s="1"/>
  <c r="F146" i="2"/>
  <c r="G146" i="2" s="1"/>
  <c r="F145" i="2"/>
  <c r="G145" i="2" s="1"/>
  <c r="F144" i="2"/>
  <c r="G144" i="2" s="1"/>
  <c r="F143" i="2"/>
  <c r="G143" i="2" s="1"/>
  <c r="F142" i="2"/>
  <c r="G142" i="2" s="1"/>
  <c r="F141" i="2"/>
  <c r="G141" i="2" s="1"/>
  <c r="F140" i="2"/>
  <c r="G140" i="2" s="1"/>
  <c r="F139" i="2"/>
  <c r="G139" i="2" s="1"/>
  <c r="F138" i="2"/>
  <c r="G138" i="2" s="1"/>
  <c r="F137" i="2"/>
  <c r="G137" i="2" s="1"/>
  <c r="F133" i="2"/>
  <c r="G133" i="2" s="1"/>
  <c r="F132" i="2"/>
  <c r="G132" i="2" s="1"/>
  <c r="F131" i="2"/>
  <c r="G131" i="2" s="1"/>
  <c r="F130" i="2"/>
  <c r="G130" i="2" s="1"/>
  <c r="F129" i="2"/>
  <c r="G129" i="2" s="1"/>
  <c r="F128" i="2"/>
  <c r="G128" i="2" s="1"/>
  <c r="F127" i="2"/>
  <c r="G127" i="2" s="1"/>
  <c r="F126" i="2"/>
  <c r="G126" i="2" s="1"/>
  <c r="F125" i="2"/>
  <c r="G125" i="2" s="1"/>
  <c r="F124" i="2"/>
  <c r="G124" i="2" s="1"/>
  <c r="F123" i="2"/>
  <c r="G123" i="2" s="1"/>
  <c r="F122" i="2"/>
  <c r="G122" i="2" s="1"/>
  <c r="F121" i="2"/>
  <c r="G121" i="2" s="1"/>
  <c r="F120" i="2"/>
  <c r="G120" i="2" s="1"/>
  <c r="F119" i="2"/>
  <c r="G119" i="2" s="1"/>
  <c r="F118" i="2"/>
  <c r="G118" i="2" s="1"/>
  <c r="F117" i="2"/>
  <c r="G117" i="2" s="1"/>
  <c r="F116" i="2"/>
  <c r="G116" i="2" s="1"/>
  <c r="F115" i="2"/>
  <c r="G115" i="2" s="1"/>
  <c r="F114" i="2"/>
  <c r="G114" i="2" s="1"/>
  <c r="F113" i="2"/>
  <c r="G113" i="2" s="1"/>
  <c r="F112" i="2"/>
  <c r="G112" i="2" s="1"/>
  <c r="F111" i="2"/>
  <c r="G111" i="2" s="1"/>
  <c r="F110" i="2"/>
  <c r="G110" i="2" s="1"/>
  <c r="F109" i="2"/>
  <c r="G109" i="2" s="1"/>
  <c r="F108" i="2"/>
  <c r="G108" i="2" s="1"/>
  <c r="F107" i="2"/>
  <c r="G107" i="2" s="1"/>
  <c r="F106" i="2"/>
  <c r="G106" i="2" s="1"/>
  <c r="F105" i="2"/>
  <c r="G105" i="2" s="1"/>
  <c r="F104" i="2"/>
  <c r="G104" i="2" s="1"/>
  <c r="F100" i="2"/>
  <c r="G100" i="2" s="1"/>
  <c r="F99" i="2"/>
  <c r="G99" i="2" s="1"/>
  <c r="F98" i="2"/>
  <c r="G98" i="2" s="1"/>
  <c r="F97" i="2"/>
  <c r="G97" i="2" s="1"/>
  <c r="F96" i="2"/>
  <c r="G96" i="2" s="1"/>
  <c r="F95" i="2"/>
  <c r="G95" i="2" s="1"/>
  <c r="F94" i="2"/>
  <c r="G94" i="2" s="1"/>
  <c r="F93" i="2"/>
  <c r="G93" i="2" s="1"/>
  <c r="F92" i="2"/>
  <c r="G92" i="2" s="1"/>
  <c r="F91" i="2"/>
  <c r="G91" i="2" s="1"/>
  <c r="F90" i="2"/>
  <c r="G90" i="2" s="1"/>
  <c r="F89" i="2"/>
  <c r="G89" i="2" s="1"/>
  <c r="F88" i="2"/>
  <c r="G88" i="2" s="1"/>
  <c r="F87" i="2"/>
  <c r="G87" i="2" s="1"/>
  <c r="F86" i="2"/>
  <c r="G86" i="2" s="1"/>
  <c r="F85" i="2"/>
  <c r="G85" i="2" s="1"/>
  <c r="F84" i="2"/>
  <c r="G84" i="2" s="1"/>
  <c r="F83" i="2"/>
  <c r="G83" i="2" s="1"/>
  <c r="F82" i="2"/>
  <c r="G82" i="2" s="1"/>
  <c r="F81" i="2"/>
  <c r="G81" i="2" s="1"/>
  <c r="F80" i="2"/>
  <c r="G80" i="2" s="1"/>
  <c r="F79" i="2"/>
  <c r="G79" i="2" s="1"/>
  <c r="F78" i="2"/>
  <c r="G78" i="2" s="1"/>
  <c r="F77" i="2"/>
  <c r="G77" i="2" s="1"/>
  <c r="F76" i="2"/>
  <c r="G76" i="2" s="1"/>
  <c r="F75" i="2"/>
  <c r="G75" i="2" s="1"/>
  <c r="F74" i="2"/>
  <c r="G74" i="2" s="1"/>
  <c r="F73" i="2"/>
  <c r="G73" i="2" s="1"/>
  <c r="F72" i="2"/>
  <c r="G72" i="2" s="1"/>
  <c r="F71" i="2"/>
  <c r="G71" i="2" s="1"/>
  <c r="F70" i="2"/>
  <c r="G70" i="2" s="1"/>
  <c r="F66" i="2"/>
  <c r="G66" i="2" s="1"/>
  <c r="F65" i="2"/>
  <c r="G65" i="2" s="1"/>
  <c r="F64" i="2"/>
  <c r="G64" i="2" s="1"/>
  <c r="F63" i="2"/>
  <c r="G63" i="2" s="1"/>
  <c r="F62" i="2"/>
  <c r="G62" i="2" s="1"/>
  <c r="F61" i="2"/>
  <c r="G61" i="2" s="1"/>
  <c r="F60" i="2"/>
  <c r="G60" i="2" s="1"/>
  <c r="F59" i="2"/>
  <c r="G59" i="2" s="1"/>
  <c r="F58" i="2"/>
  <c r="G58" i="2" s="1"/>
  <c r="F57" i="2"/>
  <c r="G57" i="2" s="1"/>
  <c r="F56" i="2"/>
  <c r="G56" i="2" s="1"/>
  <c r="F55" i="2"/>
  <c r="G55" i="2" s="1"/>
  <c r="F54" i="2"/>
  <c r="G54" i="2" s="1"/>
  <c r="F53" i="2"/>
  <c r="G53" i="2" s="1"/>
  <c r="F52" i="2"/>
  <c r="G52" i="2" s="1"/>
  <c r="F51" i="2"/>
  <c r="G51" i="2" s="1"/>
  <c r="F50" i="2"/>
  <c r="G50" i="2" s="1"/>
  <c r="F49" i="2"/>
  <c r="G49" i="2" s="1"/>
  <c r="F48" i="2"/>
  <c r="G48" i="2" s="1"/>
  <c r="F47" i="2"/>
  <c r="G47" i="2" s="1"/>
  <c r="F46" i="2"/>
  <c r="G46" i="2" s="1"/>
  <c r="F45" i="2"/>
  <c r="G45" i="2" s="1"/>
  <c r="F44" i="2"/>
  <c r="G44" i="2" s="1"/>
  <c r="F43" i="2"/>
  <c r="G43" i="2" s="1"/>
  <c r="F42" i="2"/>
  <c r="G42" i="2" s="1"/>
  <c r="F41" i="2"/>
  <c r="G41" i="2" s="1"/>
  <c r="F40" i="2"/>
  <c r="G40" i="2" s="1"/>
  <c r="F39" i="2"/>
  <c r="G39" i="2" s="1"/>
  <c r="F38" i="2"/>
  <c r="G38" i="2" s="1"/>
  <c r="F34" i="2"/>
  <c r="G34" i="2" s="1"/>
  <c r="F33" i="2"/>
  <c r="G33" i="2" s="1"/>
  <c r="F32" i="2"/>
  <c r="G32" i="2" s="1"/>
  <c r="F31" i="2"/>
  <c r="G31" i="2" s="1"/>
  <c r="F30" i="2"/>
  <c r="G30" i="2" s="1"/>
  <c r="F29" i="2"/>
  <c r="G29" i="2" s="1"/>
  <c r="F28" i="2"/>
  <c r="G28" i="2" s="1"/>
  <c r="F27" i="2"/>
  <c r="G27" i="2" s="1"/>
  <c r="F26" i="2"/>
  <c r="G26" i="2" s="1"/>
  <c r="F25" i="2"/>
  <c r="G25" i="2" s="1"/>
  <c r="F24" i="2"/>
  <c r="G24" i="2" s="1"/>
  <c r="F23" i="2"/>
  <c r="G23" i="2" s="1"/>
  <c r="F22" i="2"/>
  <c r="G22" i="2" s="1"/>
  <c r="F21" i="2"/>
  <c r="G21" i="2" s="1"/>
  <c r="F20" i="2"/>
  <c r="G20" i="2" s="1"/>
  <c r="F19" i="2"/>
  <c r="G19" i="2" s="1"/>
  <c r="F18" i="2"/>
  <c r="G18" i="2" s="1"/>
  <c r="F17" i="2"/>
  <c r="G17" i="2" s="1"/>
  <c r="F16" i="2"/>
  <c r="G16" i="2" s="1"/>
  <c r="F15" i="2"/>
  <c r="F14" i="2"/>
  <c r="G14" i="2" s="1"/>
  <c r="F13" i="2"/>
  <c r="G13" i="2" s="1"/>
  <c r="F12" i="2"/>
  <c r="G12" i="2" s="1"/>
  <c r="F11" i="2"/>
  <c r="G11" i="2" s="1"/>
  <c r="F10" i="2"/>
  <c r="G10" i="2" s="1"/>
  <c r="F9" i="2"/>
  <c r="G9" i="2" s="1"/>
  <c r="F8" i="2"/>
  <c r="G8" i="2" s="1"/>
  <c r="F7" i="2"/>
  <c r="G7" i="2" s="1"/>
  <c r="F6" i="2"/>
  <c r="G6" i="2" s="1"/>
  <c r="F5" i="2"/>
  <c r="G5" i="2" s="1"/>
  <c r="C402" i="2"/>
  <c r="D402" i="2" s="1"/>
  <c r="C401" i="2"/>
  <c r="D401" i="2" s="1"/>
  <c r="C400" i="2"/>
  <c r="D400" i="2" s="1"/>
  <c r="C399" i="2"/>
  <c r="D399" i="2" s="1"/>
  <c r="C398" i="2"/>
  <c r="D398" i="2" s="1"/>
  <c r="C397" i="2"/>
  <c r="D397" i="2" s="1"/>
  <c r="C396" i="2"/>
  <c r="D396" i="2" s="1"/>
  <c r="C395" i="2"/>
  <c r="D395" i="2" s="1"/>
  <c r="C394" i="2"/>
  <c r="D394" i="2" s="1"/>
  <c r="C393" i="2"/>
  <c r="D393" i="2" s="1"/>
  <c r="C392" i="2"/>
  <c r="D392" i="2" s="1"/>
  <c r="C391" i="2"/>
  <c r="D391" i="2" s="1"/>
  <c r="C390" i="2"/>
  <c r="C389" i="2"/>
  <c r="D389" i="2" s="1"/>
  <c r="C388" i="2"/>
  <c r="D388" i="2" s="1"/>
  <c r="C387" i="2"/>
  <c r="D387" i="2" s="1"/>
  <c r="C386" i="2"/>
  <c r="D386" i="2" s="1"/>
  <c r="C385" i="2"/>
  <c r="D385" i="2" s="1"/>
  <c r="C384" i="2"/>
  <c r="D384" i="2" s="1"/>
  <c r="C383" i="2"/>
  <c r="D383" i="2" s="1"/>
  <c r="C382" i="2"/>
  <c r="D382" i="2" s="1"/>
  <c r="C381" i="2"/>
  <c r="D381" i="2" s="1"/>
  <c r="C380" i="2"/>
  <c r="D380" i="2" s="1"/>
  <c r="C379" i="2"/>
  <c r="D379" i="2" s="1"/>
  <c r="C378" i="2"/>
  <c r="D378" i="2" s="1"/>
  <c r="C377" i="2"/>
  <c r="D377" i="2" s="1"/>
  <c r="C376" i="2"/>
  <c r="D376" i="2" s="1"/>
  <c r="C375" i="2"/>
  <c r="D375" i="2" s="1"/>
  <c r="C374" i="2"/>
  <c r="D374" i="2" s="1"/>
  <c r="C373" i="2"/>
  <c r="D373" i="2" s="1"/>
  <c r="C372" i="2"/>
  <c r="D372" i="2" s="1"/>
  <c r="C368" i="2"/>
  <c r="D368" i="2" s="1"/>
  <c r="C367" i="2"/>
  <c r="D367" i="2" s="1"/>
  <c r="C366" i="2"/>
  <c r="D366" i="2" s="1"/>
  <c r="C365" i="2"/>
  <c r="D365" i="2" s="1"/>
  <c r="C364" i="2"/>
  <c r="D364" i="2" s="1"/>
  <c r="C363" i="2"/>
  <c r="D363" i="2" s="1"/>
  <c r="C362" i="2"/>
  <c r="D362" i="2" s="1"/>
  <c r="C361" i="2"/>
  <c r="D361" i="2" s="1"/>
  <c r="C360" i="2"/>
  <c r="D360" i="2" s="1"/>
  <c r="C359" i="2"/>
  <c r="D359" i="2" s="1"/>
  <c r="C358" i="2"/>
  <c r="D358" i="2" s="1"/>
  <c r="C357" i="2"/>
  <c r="D357" i="2" s="1"/>
  <c r="C356" i="2"/>
  <c r="D356" i="2" s="1"/>
  <c r="C355" i="2"/>
  <c r="D355" i="2" s="1"/>
  <c r="C354" i="2"/>
  <c r="D354" i="2" s="1"/>
  <c r="C353" i="2"/>
  <c r="D353" i="2" s="1"/>
  <c r="C352" i="2"/>
  <c r="D352" i="2" s="1"/>
  <c r="C351" i="2"/>
  <c r="D351" i="2" s="1"/>
  <c r="C350" i="2"/>
  <c r="D350" i="2" s="1"/>
  <c r="C349" i="2"/>
  <c r="D349" i="2" s="1"/>
  <c r="C348" i="2"/>
  <c r="D348" i="2" s="1"/>
  <c r="C347" i="2"/>
  <c r="D347" i="2" s="1"/>
  <c r="C346" i="2"/>
  <c r="D346" i="2" s="1"/>
  <c r="C345" i="2"/>
  <c r="D345" i="2" s="1"/>
  <c r="C344" i="2"/>
  <c r="D344" i="2" s="1"/>
  <c r="C343" i="2"/>
  <c r="D343" i="2" s="1"/>
  <c r="C342" i="2"/>
  <c r="D342" i="2" s="1"/>
  <c r="C341" i="2"/>
  <c r="D341" i="2" s="1"/>
  <c r="C340" i="2"/>
  <c r="D340" i="2" s="1"/>
  <c r="C339" i="2"/>
  <c r="C335" i="2"/>
  <c r="D335" i="2" s="1"/>
  <c r="C334" i="2"/>
  <c r="D334" i="2" s="1"/>
  <c r="C333" i="2"/>
  <c r="D333" i="2" s="1"/>
  <c r="C332" i="2"/>
  <c r="D332" i="2" s="1"/>
  <c r="C331" i="2"/>
  <c r="D331" i="2" s="1"/>
  <c r="C330" i="2"/>
  <c r="D330" i="2" s="1"/>
  <c r="C329" i="2"/>
  <c r="D329" i="2" s="1"/>
  <c r="C328" i="2"/>
  <c r="D328" i="2" s="1"/>
  <c r="C327" i="2"/>
  <c r="D327" i="2" s="1"/>
  <c r="C326" i="2"/>
  <c r="D326" i="2" s="1"/>
  <c r="C325" i="2"/>
  <c r="D325" i="2" s="1"/>
  <c r="C324" i="2"/>
  <c r="C323" i="2"/>
  <c r="C322" i="2"/>
  <c r="D322" i="2" s="1"/>
  <c r="C321" i="2"/>
  <c r="D321" i="2" s="1"/>
  <c r="C320" i="2"/>
  <c r="D320" i="2" s="1"/>
  <c r="C319" i="2"/>
  <c r="D319" i="2" s="1"/>
  <c r="C318" i="2"/>
  <c r="D318" i="2" s="1"/>
  <c r="C317" i="2"/>
  <c r="D317" i="2" s="1"/>
  <c r="C316" i="2"/>
  <c r="D316" i="2" s="1"/>
  <c r="C315" i="2"/>
  <c r="D315" i="2" s="1"/>
  <c r="C314" i="2"/>
  <c r="D314" i="2" s="1"/>
  <c r="C313" i="2"/>
  <c r="D313" i="2" s="1"/>
  <c r="C312" i="2"/>
  <c r="D312" i="2" s="1"/>
  <c r="C311" i="2"/>
  <c r="D311" i="2" s="1"/>
  <c r="C310" i="2"/>
  <c r="D310" i="2" s="1"/>
  <c r="C309" i="2"/>
  <c r="D309" i="2" s="1"/>
  <c r="C308" i="2"/>
  <c r="D308" i="2" s="1"/>
  <c r="C307" i="2"/>
  <c r="D307" i="2" s="1"/>
  <c r="C306" i="2"/>
  <c r="D306" i="2" s="1"/>
  <c r="C305" i="2"/>
  <c r="D305" i="2" s="1"/>
  <c r="C301" i="2"/>
  <c r="D301" i="2" s="1"/>
  <c r="C300" i="2"/>
  <c r="D300" i="2" s="1"/>
  <c r="C299" i="2"/>
  <c r="D299" i="2" s="1"/>
  <c r="C298" i="2"/>
  <c r="D298" i="2" s="1"/>
  <c r="C297" i="2"/>
  <c r="D297" i="2" s="1"/>
  <c r="C296" i="2"/>
  <c r="D296" i="2" s="1"/>
  <c r="C295" i="2"/>
  <c r="D295" i="2" s="1"/>
  <c r="C294" i="2"/>
  <c r="D294" i="2" s="1"/>
  <c r="C293" i="2"/>
  <c r="D293" i="2" s="1"/>
  <c r="C292" i="2"/>
  <c r="D292" i="2" s="1"/>
  <c r="C291" i="2"/>
  <c r="D291" i="2" s="1"/>
  <c r="C290" i="2"/>
  <c r="D290" i="2" s="1"/>
  <c r="C289" i="2"/>
  <c r="D289" i="2" s="1"/>
  <c r="C288" i="2"/>
  <c r="D288" i="2" s="1"/>
  <c r="C287" i="2"/>
  <c r="D287" i="2" s="1"/>
  <c r="C286" i="2"/>
  <c r="D286" i="2" s="1"/>
  <c r="C285" i="2"/>
  <c r="D285" i="2" s="1"/>
  <c r="C284" i="2"/>
  <c r="D284" i="2" s="1"/>
  <c r="C283" i="2"/>
  <c r="D283" i="2" s="1"/>
  <c r="C282" i="2"/>
  <c r="D282" i="2" s="1"/>
  <c r="C281" i="2"/>
  <c r="D281" i="2" s="1"/>
  <c r="C280" i="2"/>
  <c r="D280" i="2" s="1"/>
  <c r="C279" i="2"/>
  <c r="D279" i="2" s="1"/>
  <c r="C278" i="2"/>
  <c r="D278" i="2" s="1"/>
  <c r="C277" i="2"/>
  <c r="C276" i="2"/>
  <c r="D276" i="2" s="1"/>
  <c r="C275" i="2"/>
  <c r="D275" i="2" s="1"/>
  <c r="C274" i="2"/>
  <c r="D274" i="2" s="1"/>
  <c r="C273" i="2"/>
  <c r="D273" i="2" s="1"/>
  <c r="C272" i="2"/>
  <c r="D272" i="2" s="1"/>
  <c r="C268" i="2"/>
  <c r="D268" i="2" s="1"/>
  <c r="C267" i="2"/>
  <c r="D267" i="2" s="1"/>
  <c r="C266" i="2"/>
  <c r="D266" i="2" s="1"/>
  <c r="C265" i="2"/>
  <c r="D265" i="2" s="1"/>
  <c r="C264" i="2"/>
  <c r="D264" i="2" s="1"/>
  <c r="C263" i="2"/>
  <c r="D263" i="2" s="1"/>
  <c r="C262" i="2"/>
  <c r="D262" i="2" s="1"/>
  <c r="C261" i="2"/>
  <c r="D261" i="2" s="1"/>
  <c r="C260" i="2"/>
  <c r="D260" i="2" s="1"/>
  <c r="C259" i="2"/>
  <c r="D259" i="2" s="1"/>
  <c r="C258" i="2"/>
  <c r="C257" i="2"/>
  <c r="C256" i="2"/>
  <c r="D256" i="2" s="1"/>
  <c r="C255" i="2"/>
  <c r="D255" i="2" s="1"/>
  <c r="C254" i="2"/>
  <c r="D254" i="2" s="1"/>
  <c r="C253" i="2"/>
  <c r="D253" i="2" s="1"/>
  <c r="C252" i="2"/>
  <c r="D252" i="2" s="1"/>
  <c r="C251" i="2"/>
  <c r="D251" i="2" s="1"/>
  <c r="C250" i="2"/>
  <c r="D250" i="2" s="1"/>
  <c r="C249" i="2"/>
  <c r="D249" i="2" s="1"/>
  <c r="C248" i="2"/>
  <c r="D248" i="2" s="1"/>
  <c r="C247" i="2"/>
  <c r="C246" i="2"/>
  <c r="D246" i="2" s="1"/>
  <c r="C245" i="2"/>
  <c r="D245" i="2" s="1"/>
  <c r="C244" i="2"/>
  <c r="D244" i="2" s="1"/>
  <c r="C243" i="2"/>
  <c r="D243" i="2" s="1"/>
  <c r="C242" i="2"/>
  <c r="D242" i="2" s="1"/>
  <c r="C241" i="2"/>
  <c r="D241" i="2" s="1"/>
  <c r="C240" i="2"/>
  <c r="D240" i="2" s="1"/>
  <c r="C239" i="2"/>
  <c r="D239" i="2" s="1"/>
  <c r="C238" i="2"/>
  <c r="D238" i="2" s="1"/>
  <c r="C234" i="2"/>
  <c r="D234" i="2" s="1"/>
  <c r="C233" i="2"/>
  <c r="D233" i="2" s="1"/>
  <c r="C232" i="2"/>
  <c r="C231" i="2"/>
  <c r="D231" i="2" s="1"/>
  <c r="C230" i="2"/>
  <c r="D230" i="2" s="1"/>
  <c r="C229" i="2"/>
  <c r="D229" i="2" s="1"/>
  <c r="C228" i="2"/>
  <c r="D228" i="2" s="1"/>
  <c r="C227" i="2"/>
  <c r="D227" i="2" s="1"/>
  <c r="C226" i="2"/>
  <c r="D226" i="2" s="1"/>
  <c r="C225" i="2"/>
  <c r="D225" i="2" s="1"/>
  <c r="C224" i="2"/>
  <c r="D224" i="2" s="1"/>
  <c r="C223" i="2"/>
  <c r="D223" i="2" s="1"/>
  <c r="C222" i="2"/>
  <c r="D222" i="2" s="1"/>
  <c r="C221" i="2"/>
  <c r="D221" i="2" s="1"/>
  <c r="C220" i="2"/>
  <c r="D220" i="2" s="1"/>
  <c r="C219" i="2"/>
  <c r="D219" i="2" s="1"/>
  <c r="C218" i="2"/>
  <c r="D218" i="2" s="1"/>
  <c r="C217" i="2"/>
  <c r="D217" i="2" s="1"/>
  <c r="C216" i="2"/>
  <c r="D216" i="2" s="1"/>
  <c r="C215" i="2"/>
  <c r="D215" i="2" s="1"/>
  <c r="C214" i="2"/>
  <c r="D214" i="2" s="1"/>
  <c r="C213" i="2"/>
  <c r="D213" i="2" s="1"/>
  <c r="C212" i="2"/>
  <c r="D212" i="2" s="1"/>
  <c r="C211" i="2"/>
  <c r="D211" i="2" s="1"/>
  <c r="C210" i="2"/>
  <c r="D210" i="2" s="1"/>
  <c r="C209" i="2"/>
  <c r="D209" i="2" s="1"/>
  <c r="C208" i="2"/>
  <c r="D208" i="2" s="1"/>
  <c r="C207" i="2"/>
  <c r="D207" i="2" s="1"/>
  <c r="C206" i="2"/>
  <c r="D206" i="2" s="1"/>
  <c r="C205" i="2"/>
  <c r="D205" i="2" s="1"/>
  <c r="C204" i="2"/>
  <c r="D204" i="2" s="1"/>
  <c r="C200" i="2"/>
  <c r="D200" i="2" s="1"/>
  <c r="C199" i="2"/>
  <c r="D199" i="2" s="1"/>
  <c r="C198" i="2"/>
  <c r="D198" i="2" s="1"/>
  <c r="C197" i="2"/>
  <c r="D197" i="2" s="1"/>
  <c r="C196" i="2"/>
  <c r="C195" i="2"/>
  <c r="D195" i="2" s="1"/>
  <c r="C194" i="2"/>
  <c r="D194" i="2" s="1"/>
  <c r="C193" i="2"/>
  <c r="C192" i="2"/>
  <c r="D192" i="2" s="1"/>
  <c r="C191" i="2"/>
  <c r="D191" i="2" s="1"/>
  <c r="C190" i="2"/>
  <c r="D190" i="2" s="1"/>
  <c r="C189" i="2"/>
  <c r="D189" i="2" s="1"/>
  <c r="C188" i="2"/>
  <c r="D188" i="2" s="1"/>
  <c r="C187" i="2"/>
  <c r="D187" i="2" s="1"/>
  <c r="C186" i="2"/>
  <c r="D186" i="2" s="1"/>
  <c r="C185" i="2"/>
  <c r="D185" i="2" s="1"/>
  <c r="C184" i="2"/>
  <c r="D184" i="2" s="1"/>
  <c r="C183" i="2"/>
  <c r="D183" i="2" s="1"/>
  <c r="C182" i="2"/>
  <c r="D182" i="2" s="1"/>
  <c r="C181" i="2"/>
  <c r="D181" i="2" s="1"/>
  <c r="C180" i="2"/>
  <c r="C179" i="2"/>
  <c r="D179" i="2" s="1"/>
  <c r="C178" i="2"/>
  <c r="D178" i="2" s="1"/>
  <c r="C177" i="2"/>
  <c r="D177" i="2" s="1"/>
  <c r="C176" i="2"/>
  <c r="D176" i="2" s="1"/>
  <c r="C175" i="2"/>
  <c r="D175" i="2" s="1"/>
  <c r="C174" i="2"/>
  <c r="D174" i="2" s="1"/>
  <c r="C173" i="2"/>
  <c r="D173" i="2" s="1"/>
  <c r="C172" i="2"/>
  <c r="D172" i="2" s="1"/>
  <c r="C171" i="2"/>
  <c r="D171" i="2" s="1"/>
  <c r="C167" i="2"/>
  <c r="D167" i="2" s="1"/>
  <c r="C166" i="2"/>
  <c r="D166" i="2" s="1"/>
  <c r="C165" i="2"/>
  <c r="D165" i="2" s="1"/>
  <c r="C164" i="2"/>
  <c r="D164" i="2" s="1"/>
  <c r="C163" i="2"/>
  <c r="D163" i="2" s="1"/>
  <c r="C162" i="2"/>
  <c r="D162" i="2" s="1"/>
  <c r="C161" i="2"/>
  <c r="C160" i="2"/>
  <c r="D160" i="2" s="1"/>
  <c r="C159" i="2"/>
  <c r="D159" i="2" s="1"/>
  <c r="C158" i="2"/>
  <c r="D158" i="2" s="1"/>
  <c r="C157" i="2"/>
  <c r="D157" i="2" s="1"/>
  <c r="C156" i="2"/>
  <c r="D156" i="2" s="1"/>
  <c r="C155" i="2"/>
  <c r="D155" i="2" s="1"/>
  <c r="C154" i="2"/>
  <c r="D154" i="2" s="1"/>
  <c r="C153" i="2"/>
  <c r="D153" i="2" s="1"/>
  <c r="C152" i="2"/>
  <c r="D152" i="2" s="1"/>
  <c r="C151" i="2"/>
  <c r="D151" i="2" s="1"/>
  <c r="C150" i="2"/>
  <c r="D150" i="2" s="1"/>
  <c r="C149" i="2"/>
  <c r="C148" i="2"/>
  <c r="C147" i="2"/>
  <c r="D147" i="2" s="1"/>
  <c r="C146" i="2"/>
  <c r="D146" i="2" s="1"/>
  <c r="C145" i="2"/>
  <c r="C144" i="2"/>
  <c r="D144" i="2" s="1"/>
  <c r="C143" i="2"/>
  <c r="D143" i="2" s="1"/>
  <c r="C142" i="2"/>
  <c r="D142" i="2" s="1"/>
  <c r="C141" i="2"/>
  <c r="D141" i="2" s="1"/>
  <c r="C140" i="2"/>
  <c r="D140" i="2" s="1"/>
  <c r="C139" i="2"/>
  <c r="D139" i="2" s="1"/>
  <c r="C138" i="2"/>
  <c r="D138" i="2" s="1"/>
  <c r="C137" i="2"/>
  <c r="D137" i="2" s="1"/>
  <c r="C133" i="2"/>
  <c r="D133" i="2" s="1"/>
  <c r="C132" i="2"/>
  <c r="D132" i="2" s="1"/>
  <c r="C131" i="2"/>
  <c r="D131" i="2" s="1"/>
  <c r="C130" i="2"/>
  <c r="C129" i="2"/>
  <c r="D129" i="2" s="1"/>
  <c r="C128" i="2"/>
  <c r="C127" i="2"/>
  <c r="C126" i="2"/>
  <c r="D126" i="2" s="1"/>
  <c r="C125" i="2"/>
  <c r="D125" i="2" s="1"/>
  <c r="C124" i="2"/>
  <c r="D124" i="2" s="1"/>
  <c r="C123" i="2"/>
  <c r="D123" i="2" s="1"/>
  <c r="C122" i="2"/>
  <c r="D122" i="2" s="1"/>
  <c r="C121" i="2"/>
  <c r="D121" i="2" s="1"/>
  <c r="C120" i="2"/>
  <c r="D120" i="2" s="1"/>
  <c r="C119" i="2"/>
  <c r="D119" i="2" s="1"/>
  <c r="C118" i="2"/>
  <c r="D118" i="2" s="1"/>
  <c r="C117" i="2"/>
  <c r="D117" i="2" s="1"/>
  <c r="C116" i="2"/>
  <c r="C115" i="2"/>
  <c r="C114" i="2"/>
  <c r="C113" i="2"/>
  <c r="D113" i="2" s="1"/>
  <c r="C112" i="2"/>
  <c r="D112" i="2" s="1"/>
  <c r="C111" i="2"/>
  <c r="D111" i="2" s="1"/>
  <c r="C110" i="2"/>
  <c r="D110" i="2" s="1"/>
  <c r="C109" i="2"/>
  <c r="D109" i="2" s="1"/>
  <c r="C108" i="2"/>
  <c r="D108" i="2" s="1"/>
  <c r="C107" i="2"/>
  <c r="D107" i="2" s="1"/>
  <c r="C106" i="2"/>
  <c r="D106" i="2" s="1"/>
  <c r="C105" i="2"/>
  <c r="D105" i="2" s="1"/>
  <c r="C104" i="2"/>
  <c r="D104" i="2" s="1"/>
  <c r="C100" i="2"/>
  <c r="D100" i="2" s="1"/>
  <c r="C99" i="2"/>
  <c r="D99" i="2" s="1"/>
  <c r="C98" i="2"/>
  <c r="D98" i="2" s="1"/>
  <c r="C97" i="2"/>
  <c r="D97" i="2" s="1"/>
  <c r="C96" i="2"/>
  <c r="D96" i="2" s="1"/>
  <c r="C95" i="2"/>
  <c r="C94" i="2"/>
  <c r="D94" i="2" s="1"/>
  <c r="C93" i="2"/>
  <c r="D93" i="2" s="1"/>
  <c r="C92" i="2"/>
  <c r="D92" i="2" s="1"/>
  <c r="C91" i="2"/>
  <c r="C90" i="2"/>
  <c r="D90" i="2" s="1"/>
  <c r="C89" i="2"/>
  <c r="D89" i="2" s="1"/>
  <c r="C88" i="2"/>
  <c r="D88" i="2" s="1"/>
  <c r="C87" i="2"/>
  <c r="D87" i="2" s="1"/>
  <c r="C86" i="2"/>
  <c r="D86" i="2" s="1"/>
  <c r="C85" i="2"/>
  <c r="D85" i="2" s="1"/>
  <c r="C84" i="2"/>
  <c r="D84" i="2" s="1"/>
  <c r="C83" i="2"/>
  <c r="C82" i="2"/>
  <c r="D82" i="2" s="1"/>
  <c r="C81" i="2"/>
  <c r="D81" i="2" s="1"/>
  <c r="C80" i="2"/>
  <c r="D80" i="2" s="1"/>
  <c r="C79" i="2"/>
  <c r="C78" i="2"/>
  <c r="D78" i="2" s="1"/>
  <c r="C77" i="2"/>
  <c r="D77" i="2" s="1"/>
  <c r="C76" i="2"/>
  <c r="C75" i="2"/>
  <c r="C74" i="2"/>
  <c r="D74" i="2" s="1"/>
  <c r="C73" i="2"/>
  <c r="D73" i="2" s="1"/>
  <c r="C72" i="2"/>
  <c r="D72" i="2" s="1"/>
  <c r="C71" i="2"/>
  <c r="D71" i="2" s="1"/>
  <c r="C70" i="2"/>
  <c r="D70" i="2" s="1"/>
  <c r="C66" i="2"/>
  <c r="D66" i="2" s="1"/>
  <c r="C65" i="2"/>
  <c r="D65" i="2" s="1"/>
  <c r="C64" i="2"/>
  <c r="C63" i="2"/>
  <c r="D63" i="2" s="1"/>
  <c r="C62" i="2"/>
  <c r="D62" i="2" s="1"/>
  <c r="C61" i="2"/>
  <c r="D61" i="2" s="1"/>
  <c r="C60" i="2"/>
  <c r="C59" i="2"/>
  <c r="D59" i="2" s="1"/>
  <c r="C58" i="2"/>
  <c r="D58" i="2" s="1"/>
  <c r="C57" i="2"/>
  <c r="D57" i="2" s="1"/>
  <c r="C56" i="2"/>
  <c r="C55" i="2"/>
  <c r="D55" i="2" s="1"/>
  <c r="C54" i="2"/>
  <c r="D54" i="2" s="1"/>
  <c r="C53" i="2"/>
  <c r="D53" i="2" s="1"/>
  <c r="C52" i="2"/>
  <c r="D52" i="2" s="1"/>
  <c r="C51" i="2"/>
  <c r="D51" i="2" s="1"/>
  <c r="C50" i="2"/>
  <c r="D50" i="2" s="1"/>
  <c r="C49" i="2"/>
  <c r="D49" i="2" s="1"/>
  <c r="C48" i="2"/>
  <c r="C47" i="2"/>
  <c r="C46" i="2"/>
  <c r="D46" i="2" s="1"/>
  <c r="C45" i="2"/>
  <c r="D45" i="2" s="1"/>
  <c r="C44" i="2"/>
  <c r="C43" i="2"/>
  <c r="D43" i="2" s="1"/>
  <c r="C42" i="2"/>
  <c r="D42" i="2" s="1"/>
  <c r="C41" i="2"/>
  <c r="D41" i="2" s="1"/>
  <c r="C40" i="2"/>
  <c r="C39" i="2"/>
  <c r="D39" i="2" s="1"/>
  <c r="C38" i="2"/>
  <c r="D38" i="2" s="1"/>
  <c r="C34" i="2"/>
  <c r="D34" i="2" s="1"/>
  <c r="C33" i="2"/>
  <c r="D33" i="2" s="1"/>
  <c r="C32" i="2"/>
  <c r="D32" i="2" s="1"/>
  <c r="C31" i="2"/>
  <c r="D31" i="2" s="1"/>
  <c r="C30" i="2"/>
  <c r="D30" i="2" s="1"/>
  <c r="C29" i="2"/>
  <c r="C28" i="2"/>
  <c r="C27" i="2"/>
  <c r="D27" i="2" s="1"/>
  <c r="C26" i="2"/>
  <c r="D26" i="2" s="1"/>
  <c r="C25" i="2"/>
  <c r="C24" i="2"/>
  <c r="D24" i="2" s="1"/>
  <c r="C23" i="2"/>
  <c r="D23" i="2" s="1"/>
  <c r="C22" i="2"/>
  <c r="D22" i="2" s="1"/>
  <c r="C21" i="2"/>
  <c r="D21" i="2" s="1"/>
  <c r="C20" i="2"/>
  <c r="D20" i="2" s="1"/>
  <c r="C19" i="2"/>
  <c r="D19" i="2" s="1"/>
  <c r="C18" i="2"/>
  <c r="D18" i="2" s="1"/>
  <c r="C17" i="2"/>
  <c r="D17" i="2" s="1"/>
  <c r="C16" i="2"/>
  <c r="D16" i="2" s="1"/>
  <c r="C15" i="2"/>
  <c r="D15" i="2" s="1"/>
  <c r="C14" i="2"/>
  <c r="D14" i="2" s="1"/>
  <c r="C13" i="2"/>
  <c r="C12" i="2"/>
  <c r="D12" i="2" s="1"/>
  <c r="C11" i="2"/>
  <c r="D11" i="2" s="1"/>
  <c r="C10" i="2"/>
  <c r="D10" i="2" s="1"/>
  <c r="C9" i="2"/>
  <c r="C8" i="2"/>
  <c r="D8" i="2" s="1"/>
  <c r="C7" i="2"/>
  <c r="D7" i="2" s="1"/>
  <c r="C6" i="2"/>
  <c r="D6" i="2" s="1"/>
  <c r="C5" i="2"/>
  <c r="D5" i="2" s="1"/>
  <c r="E402" i="2"/>
  <c r="E401" i="2"/>
  <c r="E400" i="2"/>
  <c r="E399" i="2"/>
  <c r="R399" i="2" s="1"/>
  <c r="E398" i="2"/>
  <c r="E397" i="2"/>
  <c r="E396" i="2"/>
  <c r="Q396" i="2" s="1"/>
  <c r="E395" i="2"/>
  <c r="E394" i="2"/>
  <c r="E393" i="2"/>
  <c r="E392" i="2"/>
  <c r="E391" i="2"/>
  <c r="E390" i="2"/>
  <c r="E389" i="2"/>
  <c r="E388" i="2"/>
  <c r="E387" i="2"/>
  <c r="E386" i="2"/>
  <c r="E385" i="2"/>
  <c r="E384" i="2"/>
  <c r="E383" i="2"/>
  <c r="R383" i="2" s="1"/>
  <c r="E382" i="2"/>
  <c r="E381" i="2"/>
  <c r="E380" i="2"/>
  <c r="E379" i="2"/>
  <c r="E378" i="2"/>
  <c r="E377" i="2"/>
  <c r="E376" i="2"/>
  <c r="E375" i="2"/>
  <c r="E374" i="2"/>
  <c r="E373" i="2"/>
  <c r="E372" i="2"/>
  <c r="E368" i="2"/>
  <c r="E367" i="2"/>
  <c r="E366" i="2"/>
  <c r="E365" i="2"/>
  <c r="E364" i="2"/>
  <c r="E363" i="2"/>
  <c r="E362" i="2"/>
  <c r="E361" i="2"/>
  <c r="E360" i="2"/>
  <c r="E359" i="2"/>
  <c r="E358" i="2"/>
  <c r="E357" i="2"/>
  <c r="E356" i="2"/>
  <c r="E355" i="2"/>
  <c r="E354" i="2"/>
  <c r="E353" i="2"/>
  <c r="E352" i="2"/>
  <c r="E351" i="2"/>
  <c r="E350" i="2"/>
  <c r="E349" i="2"/>
  <c r="E348" i="2"/>
  <c r="R348" i="2" s="1"/>
  <c r="E347" i="2"/>
  <c r="E346" i="2"/>
  <c r="E345" i="2"/>
  <c r="Q345" i="2" s="1"/>
  <c r="E344" i="2"/>
  <c r="E343" i="2"/>
  <c r="E342" i="2"/>
  <c r="E341" i="2"/>
  <c r="E340" i="2"/>
  <c r="E339" i="2"/>
  <c r="E335" i="2"/>
  <c r="E334" i="2"/>
  <c r="E333" i="2"/>
  <c r="E332" i="2"/>
  <c r="E331" i="2"/>
  <c r="E330" i="2"/>
  <c r="E329" i="2"/>
  <c r="R329" i="2" s="1"/>
  <c r="E328" i="2"/>
  <c r="E327" i="2"/>
  <c r="E326" i="2"/>
  <c r="E325" i="2"/>
  <c r="E324" i="2"/>
  <c r="E323" i="2"/>
  <c r="E322" i="2"/>
  <c r="E321" i="2"/>
  <c r="E320" i="2"/>
  <c r="E319" i="2"/>
  <c r="E318" i="2"/>
  <c r="E317" i="2"/>
  <c r="E316" i="2"/>
  <c r="E315" i="2"/>
  <c r="E314" i="2"/>
  <c r="E313" i="2"/>
  <c r="E312" i="2"/>
  <c r="E311" i="2"/>
  <c r="E310" i="2"/>
  <c r="E309" i="2"/>
  <c r="E308" i="2"/>
  <c r="E307" i="2"/>
  <c r="E306" i="2"/>
  <c r="E305" i="2"/>
  <c r="E301" i="2"/>
  <c r="E300" i="2"/>
  <c r="E299" i="2"/>
  <c r="E298" i="2"/>
  <c r="E297" i="2"/>
  <c r="E296" i="2"/>
  <c r="E295" i="2"/>
  <c r="E294" i="2"/>
  <c r="E293" i="2"/>
  <c r="E292" i="2"/>
  <c r="E291" i="2"/>
  <c r="E290" i="2"/>
  <c r="E289" i="2"/>
  <c r="E288" i="2"/>
  <c r="E287" i="2"/>
  <c r="E286" i="2"/>
  <c r="E285" i="2"/>
  <c r="E284" i="2"/>
  <c r="E283" i="2"/>
  <c r="E282" i="2"/>
  <c r="E281" i="2"/>
  <c r="E280" i="2"/>
  <c r="E279" i="2"/>
  <c r="E278" i="2"/>
  <c r="E277" i="2"/>
  <c r="E276" i="2"/>
  <c r="E275" i="2"/>
  <c r="E274" i="2"/>
  <c r="E273" i="2"/>
  <c r="E272" i="2"/>
  <c r="E268" i="2"/>
  <c r="E267" i="2"/>
  <c r="E266" i="2"/>
  <c r="E265" i="2"/>
  <c r="E264" i="2"/>
  <c r="E263" i="2"/>
  <c r="E262" i="2"/>
  <c r="E261" i="2"/>
  <c r="E260" i="2"/>
  <c r="E259" i="2"/>
  <c r="E258" i="2"/>
  <c r="E257" i="2"/>
  <c r="E256" i="2"/>
  <c r="E255" i="2"/>
  <c r="E254" i="2"/>
  <c r="E253" i="2"/>
  <c r="E252" i="2"/>
  <c r="E251" i="2"/>
  <c r="E250" i="2"/>
  <c r="E249" i="2"/>
  <c r="E248" i="2"/>
  <c r="E247" i="2"/>
  <c r="E246" i="2"/>
  <c r="E245" i="2"/>
  <c r="E244" i="2"/>
  <c r="E243" i="2"/>
  <c r="E242" i="2"/>
  <c r="E241" i="2"/>
  <c r="E240" i="2"/>
  <c r="Q240" i="2" s="1"/>
  <c r="E239" i="2"/>
  <c r="E238" i="2"/>
  <c r="E234" i="2"/>
  <c r="E233" i="2"/>
  <c r="E232" i="2"/>
  <c r="E231" i="2"/>
  <c r="E230" i="2"/>
  <c r="E229" i="2"/>
  <c r="E228" i="2"/>
  <c r="E227" i="2"/>
  <c r="E226" i="2"/>
  <c r="E225" i="2"/>
  <c r="E224" i="2"/>
  <c r="Q224" i="2" s="1"/>
  <c r="E223" i="2"/>
  <c r="E222" i="2"/>
  <c r="E221" i="2"/>
  <c r="E220" i="2"/>
  <c r="E219" i="2"/>
  <c r="E218" i="2"/>
  <c r="E217" i="2"/>
  <c r="E216" i="2"/>
  <c r="E215" i="2"/>
  <c r="E214" i="2"/>
  <c r="E213" i="2"/>
  <c r="E212" i="2"/>
  <c r="E211" i="2"/>
  <c r="E210" i="2"/>
  <c r="E209" i="2"/>
  <c r="E208" i="2"/>
  <c r="E207" i="2"/>
  <c r="E206" i="2"/>
  <c r="E205" i="2"/>
  <c r="E204" i="2"/>
  <c r="E200" i="2"/>
  <c r="E199" i="2"/>
  <c r="E198" i="2"/>
  <c r="E197" i="2"/>
  <c r="E196" i="2"/>
  <c r="E195" i="2"/>
  <c r="E194" i="2"/>
  <c r="E193" i="2"/>
  <c r="E192" i="2"/>
  <c r="E191" i="2"/>
  <c r="E190" i="2"/>
  <c r="E189" i="2"/>
  <c r="R189" i="2" s="1"/>
  <c r="E188" i="2"/>
  <c r="E187" i="2"/>
  <c r="E186" i="2"/>
  <c r="E185" i="2"/>
  <c r="E184" i="2"/>
  <c r="E183" i="2"/>
  <c r="E182" i="2"/>
  <c r="E181" i="2"/>
  <c r="E180" i="2"/>
  <c r="E179" i="2"/>
  <c r="E178" i="2"/>
  <c r="E177" i="2"/>
  <c r="E176" i="2"/>
  <c r="E175" i="2"/>
  <c r="E174" i="2"/>
  <c r="Q174" i="2" s="1"/>
  <c r="E173" i="2"/>
  <c r="R173" i="2" s="1"/>
  <c r="E172" i="2"/>
  <c r="E171" i="2"/>
  <c r="E167" i="2"/>
  <c r="E166" i="2"/>
  <c r="E165" i="2"/>
  <c r="E164" i="2"/>
  <c r="E163" i="2"/>
  <c r="E162" i="2"/>
  <c r="E161" i="2"/>
  <c r="E160" i="2"/>
  <c r="E159" i="2"/>
  <c r="E158" i="2"/>
  <c r="E157" i="2"/>
  <c r="E156" i="2"/>
  <c r="E155" i="2"/>
  <c r="E154" i="2"/>
  <c r="E153" i="2"/>
  <c r="E152" i="2"/>
  <c r="E151" i="2"/>
  <c r="E150" i="2"/>
  <c r="E149" i="2"/>
  <c r="E148" i="2"/>
  <c r="E147" i="2"/>
  <c r="E146" i="2"/>
  <c r="E145" i="2"/>
  <c r="E144" i="2"/>
  <c r="E143" i="2"/>
  <c r="E142" i="2"/>
  <c r="E141" i="2"/>
  <c r="E140" i="2"/>
  <c r="E139" i="2"/>
  <c r="E138" i="2"/>
  <c r="R138" i="2" s="1"/>
  <c r="E137" i="2"/>
  <c r="E133" i="2"/>
  <c r="E132" i="2"/>
  <c r="Q132" i="2" s="1"/>
  <c r="E131" i="2"/>
  <c r="E130" i="2"/>
  <c r="E129" i="2"/>
  <c r="E128" i="2"/>
  <c r="E127" i="2"/>
  <c r="E126" i="2"/>
  <c r="E125" i="2"/>
  <c r="E124" i="2"/>
  <c r="E123" i="2"/>
  <c r="E122" i="2"/>
  <c r="E121" i="2"/>
  <c r="E120" i="2"/>
  <c r="E119" i="2"/>
  <c r="E118" i="2"/>
  <c r="E117" i="2"/>
  <c r="E116" i="2"/>
  <c r="E115" i="2"/>
  <c r="E114" i="2"/>
  <c r="E113" i="2"/>
  <c r="E112" i="2"/>
  <c r="E111" i="2"/>
  <c r="E110" i="2"/>
  <c r="E109" i="2"/>
  <c r="E108" i="2"/>
  <c r="E107" i="2"/>
  <c r="E106" i="2"/>
  <c r="E105" i="2"/>
  <c r="E104" i="2"/>
  <c r="E100" i="2"/>
  <c r="E99" i="2"/>
  <c r="E98" i="2"/>
  <c r="E97" i="2"/>
  <c r="Q97" i="2" s="1"/>
  <c r="E96" i="2"/>
  <c r="E95" i="2"/>
  <c r="E94" i="2"/>
  <c r="E93" i="2"/>
  <c r="E92" i="2"/>
  <c r="E91" i="2"/>
  <c r="E90" i="2"/>
  <c r="E89" i="2"/>
  <c r="E88" i="2"/>
  <c r="E87" i="2"/>
  <c r="E86" i="2"/>
  <c r="E85" i="2"/>
  <c r="E84" i="2"/>
  <c r="R84" i="2" s="1"/>
  <c r="E83" i="2"/>
  <c r="E82" i="2"/>
  <c r="E81" i="2"/>
  <c r="E80" i="2"/>
  <c r="E79" i="2"/>
  <c r="E78" i="2"/>
  <c r="E77" i="2"/>
  <c r="E76" i="2"/>
  <c r="E75" i="2"/>
  <c r="E74" i="2"/>
  <c r="E73" i="2"/>
  <c r="E72" i="2"/>
  <c r="E71" i="2"/>
  <c r="E70" i="2"/>
  <c r="E66" i="2"/>
  <c r="E65" i="2"/>
  <c r="R65" i="2" s="1"/>
  <c r="E64" i="2"/>
  <c r="E63" i="2"/>
  <c r="E62" i="2"/>
  <c r="E61" i="2"/>
  <c r="E60" i="2"/>
  <c r="E59" i="2"/>
  <c r="E58" i="2"/>
  <c r="E57" i="2"/>
  <c r="E56" i="2"/>
  <c r="E55" i="2"/>
  <c r="E54" i="2"/>
  <c r="E53" i="2"/>
  <c r="E52" i="2"/>
  <c r="E51" i="2"/>
  <c r="E50" i="2"/>
  <c r="E49" i="2"/>
  <c r="E48" i="2"/>
  <c r="E47" i="2"/>
  <c r="E46" i="2"/>
  <c r="E45" i="2"/>
  <c r="E44" i="2"/>
  <c r="E43" i="2"/>
  <c r="E42" i="2"/>
  <c r="E41" i="2"/>
  <c r="E40" i="2"/>
  <c r="E39" i="2"/>
  <c r="E38" i="2"/>
  <c r="E34" i="2"/>
  <c r="E33" i="2"/>
  <c r="E32" i="2"/>
  <c r="E31" i="2"/>
  <c r="E30" i="2"/>
  <c r="E29" i="2"/>
  <c r="E28" i="2"/>
  <c r="E27" i="2"/>
  <c r="E26" i="2"/>
  <c r="R26" i="2" s="1"/>
  <c r="E25" i="2"/>
  <c r="E24" i="2"/>
  <c r="E23" i="2"/>
  <c r="E22" i="2"/>
  <c r="E21" i="2"/>
  <c r="E20" i="2"/>
  <c r="E19" i="2"/>
  <c r="E18" i="2"/>
  <c r="E17" i="2"/>
  <c r="E16" i="2"/>
  <c r="E15" i="2"/>
  <c r="E14" i="2"/>
  <c r="E13" i="2"/>
  <c r="E12" i="2"/>
  <c r="E11" i="2"/>
  <c r="E10" i="2"/>
  <c r="R10" i="2" s="1"/>
  <c r="E9" i="2"/>
  <c r="E8" i="2"/>
  <c r="E7" i="2"/>
  <c r="E6" i="2"/>
  <c r="E5" i="2"/>
  <c r="E4" i="2"/>
  <c r="B402" i="2"/>
  <c r="B401" i="2"/>
  <c r="B400" i="2"/>
  <c r="B399" i="2"/>
  <c r="P399" i="2" s="1"/>
  <c r="B398" i="2"/>
  <c r="B397" i="2"/>
  <c r="B396" i="2"/>
  <c r="B395" i="2"/>
  <c r="P395" i="2" s="1"/>
  <c r="B394" i="2"/>
  <c r="B393" i="2"/>
  <c r="B392" i="2"/>
  <c r="B391" i="2"/>
  <c r="B390" i="2"/>
  <c r="B389" i="2"/>
  <c r="B388" i="2"/>
  <c r="B387" i="2"/>
  <c r="B386" i="2"/>
  <c r="B385" i="2"/>
  <c r="B384" i="2"/>
  <c r="B383" i="2"/>
  <c r="P383" i="2" s="1"/>
  <c r="B382" i="2"/>
  <c r="B381" i="2"/>
  <c r="B380" i="2"/>
  <c r="B379" i="2"/>
  <c r="B378" i="2"/>
  <c r="B377" i="2"/>
  <c r="B376" i="2"/>
  <c r="B375" i="2"/>
  <c r="B374" i="2"/>
  <c r="B373" i="2"/>
  <c r="B372" i="2"/>
  <c r="B368" i="2"/>
  <c r="B367" i="2"/>
  <c r="B366" i="2"/>
  <c r="B365" i="2"/>
  <c r="B364" i="2"/>
  <c r="B363" i="2"/>
  <c r="B362" i="2"/>
  <c r="B361" i="2"/>
  <c r="B360" i="2"/>
  <c r="P360" i="2" s="1"/>
  <c r="B359" i="2"/>
  <c r="B358" i="2"/>
  <c r="B357" i="2"/>
  <c r="B356" i="2"/>
  <c r="B355" i="2"/>
  <c r="B354" i="2"/>
  <c r="B353" i="2"/>
  <c r="B352" i="2"/>
  <c r="B351" i="2"/>
  <c r="B350" i="2"/>
  <c r="B349" i="2"/>
  <c r="B348" i="2"/>
  <c r="O348" i="2" s="1"/>
  <c r="B347" i="2"/>
  <c r="B346" i="2"/>
  <c r="B345" i="2"/>
  <c r="B344" i="2"/>
  <c r="P344" i="2" s="1"/>
  <c r="B343" i="2"/>
  <c r="B342" i="2"/>
  <c r="B341" i="2"/>
  <c r="B340" i="2"/>
  <c r="B339" i="2"/>
  <c r="B335" i="2"/>
  <c r="B334" i="2"/>
  <c r="B333" i="2"/>
  <c r="B332" i="2"/>
  <c r="B331" i="2"/>
  <c r="B330" i="2"/>
  <c r="B329" i="2"/>
  <c r="B328" i="2"/>
  <c r="B327" i="2"/>
  <c r="B326" i="2"/>
  <c r="B325" i="2"/>
  <c r="B324" i="2"/>
  <c r="B323" i="2"/>
  <c r="B322" i="2"/>
  <c r="B321" i="2"/>
  <c r="B320" i="2"/>
  <c r="B319" i="2"/>
  <c r="B318" i="2"/>
  <c r="B317" i="2"/>
  <c r="B316" i="2"/>
  <c r="B315" i="2"/>
  <c r="B314" i="2"/>
  <c r="B313" i="2"/>
  <c r="B312" i="2"/>
  <c r="B311" i="2"/>
  <c r="B310" i="2"/>
  <c r="B309" i="2"/>
  <c r="B308" i="2"/>
  <c r="B307" i="2"/>
  <c r="B306" i="2"/>
  <c r="B305" i="2"/>
  <c r="B301" i="2"/>
  <c r="B300" i="2"/>
  <c r="B299" i="2"/>
  <c r="B298" i="2"/>
  <c r="B297" i="2"/>
  <c r="B296" i="2"/>
  <c r="B295" i="2"/>
  <c r="B294" i="2"/>
  <c r="B293" i="2"/>
  <c r="B292" i="2"/>
  <c r="B291" i="2"/>
  <c r="B290" i="2"/>
  <c r="B289" i="2"/>
  <c r="B288" i="2"/>
  <c r="B287" i="2"/>
  <c r="B286" i="2"/>
  <c r="B285" i="2"/>
  <c r="B284" i="2"/>
  <c r="B283" i="2"/>
  <c r="B282" i="2"/>
  <c r="B281" i="2"/>
  <c r="B280" i="2"/>
  <c r="B279" i="2"/>
  <c r="B278" i="2"/>
  <c r="B277" i="2"/>
  <c r="B276" i="2"/>
  <c r="B275" i="2"/>
  <c r="B274" i="2"/>
  <c r="B273" i="2"/>
  <c r="B272" i="2"/>
  <c r="B268" i="2"/>
  <c r="B267" i="2"/>
  <c r="B266" i="2"/>
  <c r="B265" i="2"/>
  <c r="B264" i="2"/>
  <c r="B263" i="2"/>
  <c r="B262" i="2"/>
  <c r="B261" i="2"/>
  <c r="B260" i="2"/>
  <c r="B259" i="2"/>
  <c r="B258" i="2"/>
  <c r="B257" i="2"/>
  <c r="B256" i="2"/>
  <c r="B255" i="2"/>
  <c r="B254" i="2"/>
  <c r="B253" i="2"/>
  <c r="B252" i="2"/>
  <c r="B251" i="2"/>
  <c r="B250" i="2"/>
  <c r="B249" i="2"/>
  <c r="B248" i="2"/>
  <c r="B247" i="2"/>
  <c r="B246" i="2"/>
  <c r="B245" i="2"/>
  <c r="B244" i="2"/>
  <c r="B243" i="2"/>
  <c r="P243" i="2" s="1"/>
  <c r="B242" i="2"/>
  <c r="B241" i="2"/>
  <c r="B240" i="2"/>
  <c r="B239" i="2"/>
  <c r="B238" i="2"/>
  <c r="B234" i="2"/>
  <c r="B233" i="2"/>
  <c r="B232" i="2"/>
  <c r="B231" i="2"/>
  <c r="B230" i="2"/>
  <c r="B229" i="2"/>
  <c r="B228" i="2"/>
  <c r="B227" i="2"/>
  <c r="B226" i="2"/>
  <c r="B225" i="2"/>
  <c r="B224" i="2"/>
  <c r="B223" i="2"/>
  <c r="B222" i="2"/>
  <c r="B221" i="2"/>
  <c r="B220" i="2"/>
  <c r="B219" i="2"/>
  <c r="B218" i="2"/>
  <c r="B217" i="2"/>
  <c r="B216" i="2"/>
  <c r="B215" i="2"/>
  <c r="B214" i="2"/>
  <c r="B213" i="2"/>
  <c r="B212" i="2"/>
  <c r="B211" i="2"/>
  <c r="B210" i="2"/>
  <c r="B209" i="2"/>
  <c r="B208" i="2"/>
  <c r="B207" i="2"/>
  <c r="B206" i="2"/>
  <c r="B205" i="2"/>
  <c r="B204" i="2"/>
  <c r="B200" i="2"/>
  <c r="B199" i="2"/>
  <c r="B198" i="2"/>
  <c r="B197" i="2"/>
  <c r="B196" i="2"/>
  <c r="B195" i="2"/>
  <c r="B194" i="2"/>
  <c r="B193" i="2"/>
  <c r="B192" i="2"/>
  <c r="B191" i="2"/>
  <c r="B190" i="2"/>
  <c r="B189" i="2"/>
  <c r="B188" i="2"/>
  <c r="B187" i="2"/>
  <c r="B186" i="2"/>
  <c r="B185" i="2"/>
  <c r="B184" i="2"/>
  <c r="B183" i="2"/>
  <c r="B182" i="2"/>
  <c r="B181" i="2"/>
  <c r="B180" i="2"/>
  <c r="B179" i="2"/>
  <c r="B178" i="2"/>
  <c r="B177" i="2"/>
  <c r="B176" i="2"/>
  <c r="B175" i="2"/>
  <c r="B174" i="2"/>
  <c r="B173" i="2"/>
  <c r="B172" i="2"/>
  <c r="B171" i="2"/>
  <c r="B167" i="2"/>
  <c r="B166" i="2"/>
  <c r="B165" i="2"/>
  <c r="B164" i="2"/>
  <c r="B163" i="2"/>
  <c r="B162" i="2"/>
  <c r="B161" i="2"/>
  <c r="B160" i="2"/>
  <c r="B159" i="2"/>
  <c r="B158" i="2"/>
  <c r="B157" i="2"/>
  <c r="B156" i="2"/>
  <c r="B155" i="2"/>
  <c r="B154" i="2"/>
  <c r="B153" i="2"/>
  <c r="B152" i="2"/>
  <c r="B151" i="2"/>
  <c r="B150" i="2"/>
  <c r="B149" i="2"/>
  <c r="B148" i="2"/>
  <c r="B147" i="2"/>
  <c r="B146" i="2"/>
  <c r="B145" i="2"/>
  <c r="B144" i="2"/>
  <c r="B143" i="2"/>
  <c r="B142" i="2"/>
  <c r="B141" i="2"/>
  <c r="B140" i="2"/>
  <c r="B139" i="2"/>
  <c r="B138" i="2"/>
  <c r="B137" i="2"/>
  <c r="B133" i="2"/>
  <c r="B132" i="2"/>
  <c r="B131" i="2"/>
  <c r="B130" i="2"/>
  <c r="B129" i="2"/>
  <c r="B128" i="2"/>
  <c r="B127" i="2"/>
  <c r="B126" i="2"/>
  <c r="B125" i="2"/>
  <c r="B124" i="2"/>
  <c r="B123" i="2"/>
  <c r="B122" i="2"/>
  <c r="B121" i="2"/>
  <c r="B120" i="2"/>
  <c r="B119" i="2"/>
  <c r="B118" i="2"/>
  <c r="B117" i="2"/>
  <c r="B116" i="2"/>
  <c r="B115" i="2"/>
  <c r="B114" i="2"/>
  <c r="B113" i="2"/>
  <c r="B112" i="2"/>
  <c r="B111" i="2"/>
  <c r="B110" i="2"/>
  <c r="B109" i="2"/>
  <c r="B108" i="2"/>
  <c r="B107" i="2"/>
  <c r="B106" i="2"/>
  <c r="B105" i="2"/>
  <c r="B104" i="2"/>
  <c r="B100" i="2"/>
  <c r="B99" i="2"/>
  <c r="B98" i="2"/>
  <c r="B97" i="2"/>
  <c r="B96" i="2"/>
  <c r="B95" i="2"/>
  <c r="B94" i="2"/>
  <c r="B93" i="2"/>
  <c r="B92" i="2"/>
  <c r="B91" i="2"/>
  <c r="B90" i="2"/>
  <c r="B89" i="2"/>
  <c r="B88" i="2"/>
  <c r="B87" i="2"/>
  <c r="B86" i="2"/>
  <c r="B85" i="2"/>
  <c r="B84" i="2"/>
  <c r="B83" i="2"/>
  <c r="B82" i="2"/>
  <c r="B81" i="2"/>
  <c r="B80" i="2"/>
  <c r="B79" i="2"/>
  <c r="B78" i="2"/>
  <c r="B77" i="2"/>
  <c r="B76" i="2"/>
  <c r="B75" i="2"/>
  <c r="B74" i="2"/>
  <c r="B73" i="2"/>
  <c r="B72" i="2"/>
  <c r="B71" i="2"/>
  <c r="B70" i="2"/>
  <c r="B66" i="2"/>
  <c r="B65" i="2"/>
  <c r="B64" i="2"/>
  <c r="B63" i="2"/>
  <c r="B62" i="2"/>
  <c r="B61" i="2"/>
  <c r="B60" i="2"/>
  <c r="B59" i="2"/>
  <c r="B58" i="2"/>
  <c r="P58" i="2" s="1"/>
  <c r="B57" i="2"/>
  <c r="B56" i="2"/>
  <c r="B55" i="2"/>
  <c r="B54" i="2"/>
  <c r="B53" i="2"/>
  <c r="B52" i="2"/>
  <c r="B51" i="2"/>
  <c r="B50" i="2"/>
  <c r="B49" i="2"/>
  <c r="B48" i="2"/>
  <c r="B47" i="2"/>
  <c r="B46" i="2"/>
  <c r="B45" i="2"/>
  <c r="B44" i="2"/>
  <c r="B43" i="2"/>
  <c r="B42" i="2"/>
  <c r="P42" i="2" s="1"/>
  <c r="B41" i="2"/>
  <c r="B40" i="2"/>
  <c r="B39" i="2"/>
  <c r="B38" i="2"/>
  <c r="B34" i="2"/>
  <c r="B33" i="2"/>
  <c r="B32" i="2"/>
  <c r="B31" i="2"/>
  <c r="B30" i="2"/>
  <c r="B29" i="2"/>
  <c r="B28" i="2"/>
  <c r="B27" i="2"/>
  <c r="B26" i="2"/>
  <c r="B25" i="2"/>
  <c r="B24" i="2"/>
  <c r="B23" i="2"/>
  <c r="B22" i="2"/>
  <c r="B21" i="2"/>
  <c r="B20" i="2"/>
  <c r="B19" i="2"/>
  <c r="B18" i="2"/>
  <c r="B17" i="2"/>
  <c r="B16" i="2"/>
  <c r="B15" i="2"/>
  <c r="B14" i="2"/>
  <c r="B13" i="2"/>
  <c r="B12" i="2"/>
  <c r="B11" i="2"/>
  <c r="B10" i="2"/>
  <c r="B9" i="2"/>
  <c r="B8" i="2"/>
  <c r="B7" i="2"/>
  <c r="P7" i="2" s="1"/>
  <c r="B6" i="2"/>
  <c r="B5" i="2"/>
  <c r="B4" i="2"/>
  <c r="S62" i="2"/>
  <c r="T66" i="2"/>
  <c r="S66" i="2"/>
  <c r="N66" i="2"/>
  <c r="M66" i="2"/>
  <c r="L66" i="2"/>
  <c r="K66" i="2"/>
  <c r="J66" i="2"/>
  <c r="A66" i="2"/>
  <c r="I66" i="2" s="1"/>
  <c r="W6" i="2"/>
  <c r="W5" i="2"/>
  <c r="Q116" i="2" l="1"/>
  <c r="Q155" i="2"/>
  <c r="Q167" i="2"/>
  <c r="R100" i="2"/>
  <c r="R313" i="2"/>
  <c r="R379" i="2"/>
  <c r="R166" i="2"/>
  <c r="R154" i="2"/>
  <c r="R208" i="2"/>
  <c r="R364" i="2"/>
  <c r="P23" i="2"/>
  <c r="R45" i="2"/>
  <c r="D13" i="2"/>
  <c r="P13" i="2" s="1"/>
  <c r="D25" i="2"/>
  <c r="P25" i="2" s="1"/>
  <c r="D40" i="2"/>
  <c r="O40" i="2" s="1"/>
  <c r="D64" i="2"/>
  <c r="P64" i="2" s="1"/>
  <c r="D79" i="2"/>
  <c r="P79" i="2" s="1"/>
  <c r="D91" i="2"/>
  <c r="O91" i="2" s="1"/>
  <c r="D130" i="2"/>
  <c r="P130" i="2" s="1"/>
  <c r="D145" i="2"/>
  <c r="P145" i="2" s="1"/>
  <c r="D196" i="2"/>
  <c r="P196" i="2" s="1"/>
  <c r="D277" i="2"/>
  <c r="P277" i="2" s="1"/>
  <c r="P66" i="2"/>
  <c r="D28" i="2"/>
  <c r="P28" i="2" s="1"/>
  <c r="D148" i="2"/>
  <c r="P148" i="2" s="1"/>
  <c r="D29" i="2"/>
  <c r="P29" i="2" s="1"/>
  <c r="D44" i="2"/>
  <c r="P44" i="2" s="1"/>
  <c r="D56" i="2"/>
  <c r="O56" i="2" s="1"/>
  <c r="D83" i="2"/>
  <c r="P83" i="2" s="1"/>
  <c r="D95" i="2"/>
  <c r="P95" i="2" s="1"/>
  <c r="D149" i="2"/>
  <c r="O149" i="2" s="1"/>
  <c r="D161" i="2"/>
  <c r="P161" i="2" s="1"/>
  <c r="Q13" i="2"/>
  <c r="D47" i="2"/>
  <c r="P47" i="2" s="1"/>
  <c r="D257" i="2"/>
  <c r="P257" i="2" s="1"/>
  <c r="D323" i="2"/>
  <c r="P323" i="2" s="1"/>
  <c r="G15" i="2"/>
  <c r="Q15" i="2" s="1"/>
  <c r="R66" i="2"/>
  <c r="D9" i="2"/>
  <c r="P9" i="2" s="1"/>
  <c r="D48" i="2"/>
  <c r="P48" i="2" s="1"/>
  <c r="D60" i="2"/>
  <c r="P60" i="2" s="1"/>
  <c r="D75" i="2"/>
  <c r="P75" i="2" s="1"/>
  <c r="D114" i="2"/>
  <c r="P114" i="2" s="1"/>
  <c r="P180" i="2"/>
  <c r="D180" i="2"/>
  <c r="D258" i="2"/>
  <c r="P258" i="2" s="1"/>
  <c r="D324" i="2"/>
  <c r="P324" i="2" s="1"/>
  <c r="D339" i="2"/>
  <c r="P339" i="2" s="1"/>
  <c r="D390" i="2"/>
  <c r="P390" i="2" s="1"/>
  <c r="D76" i="2"/>
  <c r="P76" i="2" s="1"/>
  <c r="D115" i="2"/>
  <c r="P115" i="2" s="1"/>
  <c r="D127" i="2"/>
  <c r="O127" i="2" s="1"/>
  <c r="O193" i="2"/>
  <c r="D193" i="2"/>
  <c r="D232" i="2"/>
  <c r="P232" i="2" s="1"/>
  <c r="O364" i="2"/>
  <c r="P379" i="2"/>
  <c r="P12" i="2"/>
  <c r="P63" i="2"/>
  <c r="R31" i="2"/>
  <c r="R46" i="2"/>
  <c r="P355" i="2"/>
  <c r="Q32" i="2"/>
  <c r="R47" i="2"/>
  <c r="R113" i="2"/>
  <c r="R245" i="2"/>
  <c r="R257" i="2"/>
  <c r="R311" i="2"/>
  <c r="R401" i="2"/>
  <c r="Q139" i="2"/>
  <c r="Q151" i="2"/>
  <c r="Q205" i="2"/>
  <c r="Q295" i="2"/>
  <c r="Q361" i="2"/>
  <c r="P80" i="2"/>
  <c r="P92" i="2"/>
  <c r="P146" i="2"/>
  <c r="O158" i="2"/>
  <c r="P212" i="2"/>
  <c r="P224" i="2"/>
  <c r="P251" i="2"/>
  <c r="P263" i="2"/>
  <c r="P278" i="2"/>
  <c r="P290" i="2"/>
  <c r="P317" i="2"/>
  <c r="P329" i="2"/>
  <c r="P356" i="2"/>
  <c r="P368" i="2"/>
  <c r="R48" i="2"/>
  <c r="R114" i="2"/>
  <c r="R246" i="2"/>
  <c r="R258" i="2"/>
  <c r="R324" i="2"/>
  <c r="R402" i="2"/>
  <c r="P147" i="2"/>
  <c r="P357" i="2"/>
  <c r="Q49" i="2"/>
  <c r="Q61" i="2"/>
  <c r="Q76" i="2"/>
  <c r="R115" i="2"/>
  <c r="Q166" i="2"/>
  <c r="R181" i="2"/>
  <c r="R232" i="2"/>
  <c r="R259" i="2"/>
  <c r="R325" i="2"/>
  <c r="Q364" i="2"/>
  <c r="Q379" i="2"/>
  <c r="P358" i="2"/>
  <c r="R50" i="2"/>
  <c r="R62" i="2"/>
  <c r="R209" i="2"/>
  <c r="R260" i="2"/>
  <c r="R275" i="2"/>
  <c r="R326" i="2"/>
  <c r="P293" i="2"/>
  <c r="P308" i="2"/>
  <c r="P320" i="2"/>
  <c r="P374" i="2"/>
  <c r="R63" i="2"/>
  <c r="R261" i="2"/>
  <c r="R276" i="2"/>
  <c r="Q221" i="2"/>
  <c r="Q380" i="2"/>
  <c r="P96" i="2"/>
  <c r="P111" i="2"/>
  <c r="P162" i="2"/>
  <c r="O177" i="2"/>
  <c r="P216" i="2"/>
  <c r="P228" i="2"/>
  <c r="P267" i="2"/>
  <c r="P282" i="2"/>
  <c r="O294" i="2"/>
  <c r="P348" i="2"/>
  <c r="P375" i="2"/>
  <c r="Q64" i="2"/>
  <c r="R79" i="2"/>
  <c r="R262" i="2"/>
  <c r="R277" i="2"/>
  <c r="O19" i="2"/>
  <c r="P46" i="2"/>
  <c r="P112" i="2"/>
  <c r="P163" i="2"/>
  <c r="R131" i="2"/>
  <c r="R146" i="2"/>
  <c r="Q197" i="2"/>
  <c r="R251" i="2"/>
  <c r="R278" i="2"/>
  <c r="R395" i="2"/>
  <c r="R81" i="2"/>
  <c r="R225" i="2"/>
  <c r="R291" i="2"/>
  <c r="D247" i="2"/>
  <c r="P247" i="2" s="1"/>
  <c r="Q16" i="2"/>
  <c r="R55" i="2"/>
  <c r="R82" i="2"/>
  <c r="R94" i="2"/>
  <c r="R175" i="2"/>
  <c r="R292" i="2"/>
  <c r="D116" i="2"/>
  <c r="P116" i="2" s="1"/>
  <c r="D128" i="2"/>
  <c r="P128" i="2" s="1"/>
  <c r="G150" i="2"/>
  <c r="R150" i="2" s="1"/>
  <c r="G162" i="2"/>
  <c r="R162" i="2" s="1"/>
  <c r="G216" i="2"/>
  <c r="R216" i="2" s="1"/>
  <c r="G243" i="2"/>
  <c r="Q243" i="2" s="1"/>
  <c r="G267" i="2"/>
  <c r="R267" i="2" s="1"/>
  <c r="G294" i="2"/>
  <c r="R294" i="2" s="1"/>
  <c r="G309" i="2"/>
  <c r="R309" i="2" s="1"/>
  <c r="P259" i="2"/>
  <c r="P298" i="2"/>
  <c r="O313" i="2"/>
  <c r="P340" i="2"/>
  <c r="O352" i="2"/>
  <c r="P391" i="2"/>
  <c r="R83" i="2"/>
  <c r="R227" i="2"/>
  <c r="R242" i="2"/>
  <c r="R293" i="2"/>
  <c r="R308" i="2"/>
  <c r="G244" i="2"/>
  <c r="R244" i="2" s="1"/>
  <c r="G310" i="2"/>
  <c r="R310" i="2" s="1"/>
  <c r="P49" i="2"/>
  <c r="P65" i="2"/>
  <c r="R17" i="2"/>
  <c r="P15" i="2"/>
  <c r="P31" i="2"/>
  <c r="P50" i="2"/>
  <c r="P225" i="2"/>
  <c r="P244" i="2"/>
  <c r="P260" i="2"/>
  <c r="P330" i="2"/>
  <c r="P349" i="2"/>
  <c r="P365" i="2"/>
  <c r="P384" i="2"/>
  <c r="R18" i="2"/>
  <c r="Q123" i="2"/>
  <c r="R158" i="2"/>
  <c r="Q193" i="2"/>
  <c r="Q247" i="2"/>
  <c r="Q282" i="2"/>
  <c r="R298" i="2"/>
  <c r="Q333" i="2"/>
  <c r="R352" i="2"/>
  <c r="R368" i="2"/>
  <c r="R387" i="2"/>
  <c r="P16" i="2"/>
  <c r="P32" i="2"/>
  <c r="P105" i="2"/>
  <c r="P121" i="2"/>
  <c r="P175" i="2"/>
  <c r="P191" i="2"/>
  <c r="P210" i="2"/>
  <c r="P226" i="2"/>
  <c r="P245" i="2"/>
  <c r="P261" i="2"/>
  <c r="P385" i="2"/>
  <c r="P401" i="2"/>
  <c r="R143" i="2"/>
  <c r="R229" i="2"/>
  <c r="Q33" i="2"/>
  <c r="R142" i="2"/>
  <c r="Q177" i="2"/>
  <c r="R193" i="2"/>
  <c r="R212" i="2"/>
  <c r="R247" i="2"/>
  <c r="R263" i="2"/>
  <c r="Q298" i="2"/>
  <c r="R317" i="2"/>
  <c r="R372" i="2"/>
  <c r="R388" i="2"/>
  <c r="R375" i="2"/>
  <c r="R391" i="2"/>
  <c r="R353" i="2"/>
  <c r="R340" i="2"/>
  <c r="R356" i="2"/>
  <c r="R342" i="2"/>
  <c r="R358" i="2"/>
  <c r="R343" i="2"/>
  <c r="R359" i="2"/>
  <c r="R344" i="2"/>
  <c r="R360" i="2"/>
  <c r="Q314" i="2"/>
  <c r="R305" i="2"/>
  <c r="R321" i="2"/>
  <c r="R307" i="2"/>
  <c r="R323" i="2"/>
  <c r="R286" i="2"/>
  <c r="R288" i="2"/>
  <c r="R289" i="2"/>
  <c r="R274" i="2"/>
  <c r="R290" i="2"/>
  <c r="R279" i="2"/>
  <c r="R239" i="2"/>
  <c r="R255" i="2"/>
  <c r="R256" i="2"/>
  <c r="Q204" i="2"/>
  <c r="R220" i="2"/>
  <c r="R223" i="2"/>
  <c r="R226" i="2"/>
  <c r="R228" i="2"/>
  <c r="R185" i="2"/>
  <c r="R190" i="2"/>
  <c r="Q186" i="2"/>
  <c r="R176" i="2"/>
  <c r="R177" i="2"/>
  <c r="R107" i="2"/>
  <c r="R119" i="2"/>
  <c r="Q104" i="2"/>
  <c r="Q120" i="2"/>
  <c r="R111" i="2"/>
  <c r="R127" i="2"/>
  <c r="R80" i="2"/>
  <c r="R96" i="2"/>
  <c r="R72" i="2"/>
  <c r="R88" i="2"/>
  <c r="Q51" i="2"/>
  <c r="Q52" i="2"/>
  <c r="R13" i="2"/>
  <c r="R29" i="2"/>
  <c r="Q14" i="2"/>
  <c r="Q30" i="2"/>
  <c r="P387" i="2"/>
  <c r="P305" i="2"/>
  <c r="P321" i="2"/>
  <c r="P322" i="2"/>
  <c r="O309" i="2"/>
  <c r="P325" i="2"/>
  <c r="P286" i="2"/>
  <c r="P288" i="2"/>
  <c r="P289" i="2"/>
  <c r="P291" i="2"/>
  <c r="P276" i="2"/>
  <c r="P292" i="2"/>
  <c r="P181" i="2"/>
  <c r="P197" i="2"/>
  <c r="P140" i="2"/>
  <c r="P156" i="2"/>
  <c r="P142" i="2"/>
  <c r="P113" i="2"/>
  <c r="P129" i="2"/>
  <c r="P107" i="2"/>
  <c r="P123" i="2"/>
  <c r="P97" i="2"/>
  <c r="P84" i="2"/>
  <c r="P81" i="2"/>
  <c r="P82" i="2"/>
  <c r="P98" i="2"/>
  <c r="P51" i="2"/>
  <c r="P54" i="2"/>
  <c r="O5" i="2"/>
  <c r="O21" i="2"/>
  <c r="R38" i="2"/>
  <c r="R54" i="2"/>
  <c r="Q73" i="2"/>
  <c r="Q89" i="2"/>
  <c r="Q108" i="2"/>
  <c r="Q124" i="2"/>
  <c r="Q159" i="2"/>
  <c r="Q178" i="2"/>
  <c r="Q194" i="2"/>
  <c r="Q213" i="2"/>
  <c r="Q248" i="2"/>
  <c r="Q264" i="2"/>
  <c r="Q283" i="2"/>
  <c r="Q299" i="2"/>
  <c r="Q318" i="2"/>
  <c r="Q334" i="2"/>
  <c r="Q5" i="2"/>
  <c r="Q21" i="2"/>
  <c r="R6" i="2"/>
  <c r="R22" i="2"/>
  <c r="R41" i="2"/>
  <c r="R57" i="2"/>
  <c r="O232" i="2"/>
  <c r="O286" i="2"/>
  <c r="O340" i="2"/>
  <c r="R8" i="2"/>
  <c r="R24" i="2"/>
  <c r="R43" i="2"/>
  <c r="R59" i="2"/>
  <c r="Q9" i="2"/>
  <c r="Q25" i="2"/>
  <c r="Q44" i="2"/>
  <c r="Q60" i="2"/>
  <c r="R30" i="2"/>
  <c r="Q256" i="2"/>
  <c r="Q372" i="2"/>
  <c r="Q48" i="2"/>
  <c r="Q259" i="2"/>
  <c r="R61" i="2"/>
  <c r="O80" i="2"/>
  <c r="Q274" i="2"/>
  <c r="P52" i="2"/>
  <c r="Q80" i="2"/>
  <c r="R282" i="2"/>
  <c r="P309" i="2"/>
  <c r="Q81" i="2"/>
  <c r="R123" i="2"/>
  <c r="R333" i="2"/>
  <c r="Q158" i="2"/>
  <c r="Q368" i="2"/>
  <c r="Q190" i="2"/>
  <c r="Q387" i="2"/>
  <c r="R204" i="2"/>
  <c r="Q209" i="2"/>
  <c r="Q29" i="2"/>
  <c r="Q229" i="2"/>
  <c r="P11" i="2"/>
  <c r="P27" i="2"/>
  <c r="P62" i="2"/>
  <c r="P345" i="2"/>
  <c r="P361" i="2"/>
  <c r="P380" i="2"/>
  <c r="P396" i="2"/>
  <c r="Q65" i="2"/>
  <c r="O32" i="2"/>
  <c r="P14" i="2"/>
  <c r="P30" i="2"/>
  <c r="R33" i="2"/>
  <c r="R52" i="2"/>
  <c r="O375" i="2"/>
  <c r="P400" i="2"/>
  <c r="R34" i="2"/>
  <c r="R53" i="2"/>
  <c r="R32" i="2"/>
  <c r="Q344" i="2"/>
  <c r="P70" i="2"/>
  <c r="Q38" i="2"/>
  <c r="Q54" i="2"/>
  <c r="R73" i="2"/>
  <c r="R89" i="2"/>
  <c r="R334" i="2"/>
  <c r="R49" i="2"/>
  <c r="Q88" i="2"/>
  <c r="P86" i="2"/>
  <c r="P350" i="2"/>
  <c r="O52" i="2"/>
  <c r="Q85" i="2"/>
  <c r="Q330" i="2"/>
  <c r="Q349" i="2"/>
  <c r="Q365" i="2"/>
  <c r="Q384" i="2"/>
  <c r="Q400" i="2"/>
  <c r="P53" i="2"/>
  <c r="P72" i="2"/>
  <c r="P88" i="2"/>
  <c r="P333" i="2"/>
  <c r="R5" i="2"/>
  <c r="R21" i="2"/>
  <c r="O51" i="2"/>
  <c r="Q352" i="2"/>
  <c r="O387" i="2"/>
  <c r="P331" i="2"/>
  <c r="Q6" i="2"/>
  <c r="Q22" i="2"/>
  <c r="Q41" i="2"/>
  <c r="Q57" i="2"/>
  <c r="R76" i="2"/>
  <c r="R92" i="2"/>
  <c r="O92" i="2"/>
  <c r="P366" i="2"/>
  <c r="P20" i="2"/>
  <c r="R7" i="2"/>
  <c r="R23" i="2"/>
  <c r="R42" i="2"/>
  <c r="R58" i="2"/>
  <c r="R51" i="2"/>
  <c r="Q353" i="2"/>
  <c r="Q8" i="2"/>
  <c r="Q24" i="2"/>
  <c r="Q43" i="2"/>
  <c r="Q59" i="2"/>
  <c r="R78" i="2"/>
  <c r="R377" i="2"/>
  <c r="R393" i="2"/>
  <c r="R14" i="2"/>
  <c r="O96" i="2"/>
  <c r="O356" i="2"/>
  <c r="P6" i="2"/>
  <c r="P22" i="2"/>
  <c r="P41" i="2"/>
  <c r="P57" i="2"/>
  <c r="R9" i="2"/>
  <c r="R25" i="2"/>
  <c r="R44" i="2"/>
  <c r="R60" i="2"/>
  <c r="R95" i="2"/>
  <c r="R378" i="2"/>
  <c r="R394" i="2"/>
  <c r="O16" i="2"/>
  <c r="Q388" i="2"/>
  <c r="O42" i="2"/>
  <c r="P77" i="2"/>
  <c r="P93" i="2"/>
  <c r="P341" i="2"/>
  <c r="P376" i="2"/>
  <c r="P392" i="2"/>
  <c r="Q10" i="2"/>
  <c r="Q26" i="2"/>
  <c r="Q45" i="2"/>
  <c r="Q72" i="2"/>
  <c r="Q96" i="2"/>
  <c r="Q360" i="2"/>
  <c r="O391" i="2"/>
  <c r="O7" i="2"/>
  <c r="O23" i="2"/>
  <c r="O58" i="2"/>
  <c r="P8" i="2"/>
  <c r="P24" i="2"/>
  <c r="P43" i="2"/>
  <c r="P59" i="2"/>
  <c r="P78" i="2"/>
  <c r="P94" i="2"/>
  <c r="P342" i="2"/>
  <c r="P377" i="2"/>
  <c r="P393" i="2"/>
  <c r="R11" i="2"/>
  <c r="R27" i="2"/>
  <c r="R16" i="2"/>
  <c r="R12" i="2"/>
  <c r="R28" i="2"/>
  <c r="Q17" i="2"/>
  <c r="O76" i="2"/>
  <c r="O329" i="2"/>
  <c r="Q395" i="2"/>
  <c r="P5" i="2"/>
  <c r="P21" i="2"/>
  <c r="P40" i="2"/>
  <c r="P10" i="2"/>
  <c r="P26" i="2"/>
  <c r="P45" i="2"/>
  <c r="P61" i="2"/>
  <c r="R64" i="2"/>
  <c r="R347" i="2"/>
  <c r="R363" i="2"/>
  <c r="R382" i="2"/>
  <c r="R398" i="2"/>
  <c r="P19" i="2"/>
  <c r="O368" i="2"/>
  <c r="O212" i="2"/>
  <c r="Q260" i="2"/>
  <c r="P110" i="2"/>
  <c r="P126" i="2"/>
  <c r="P215" i="2"/>
  <c r="P231" i="2"/>
  <c r="P250" i="2"/>
  <c r="P266" i="2"/>
  <c r="P285" i="2"/>
  <c r="P301" i="2"/>
  <c r="R129" i="2"/>
  <c r="R148" i="2"/>
  <c r="R164" i="2"/>
  <c r="R183" i="2"/>
  <c r="R199" i="2"/>
  <c r="R218" i="2"/>
  <c r="R234" i="2"/>
  <c r="R253" i="2"/>
  <c r="R272" i="2"/>
  <c r="Q131" i="2"/>
  <c r="Q239" i="2"/>
  <c r="Q263" i="2"/>
  <c r="O290" i="2"/>
  <c r="R130" i="2"/>
  <c r="R149" i="2"/>
  <c r="R165" i="2"/>
  <c r="R184" i="2"/>
  <c r="R200" i="2"/>
  <c r="R219" i="2"/>
  <c r="R238" i="2"/>
  <c r="R254" i="2"/>
  <c r="R273" i="2"/>
  <c r="O181" i="2"/>
  <c r="Q212" i="2"/>
  <c r="P182" i="2"/>
  <c r="P198" i="2"/>
  <c r="P217" i="2"/>
  <c r="P233" i="2"/>
  <c r="P252" i="2"/>
  <c r="P268" i="2"/>
  <c r="P287" i="2"/>
  <c r="P306" i="2"/>
  <c r="Q142" i="2"/>
  <c r="O267" i="2"/>
  <c r="Q290" i="2"/>
  <c r="Q317" i="2"/>
  <c r="P199" i="2"/>
  <c r="P234" i="2"/>
  <c r="P253" i="2"/>
  <c r="P272" i="2"/>
  <c r="P307" i="2"/>
  <c r="Q185" i="2"/>
  <c r="O216" i="2"/>
  <c r="P164" i="2"/>
  <c r="P183" i="2"/>
  <c r="P218" i="2"/>
  <c r="Q107" i="2"/>
  <c r="Q143" i="2"/>
  <c r="Q291" i="2"/>
  <c r="O321" i="2"/>
  <c r="R99" i="2"/>
  <c r="R118" i="2"/>
  <c r="R137" i="2"/>
  <c r="R153" i="2"/>
  <c r="R172" i="2"/>
  <c r="R188" i="2"/>
  <c r="R207" i="2"/>
  <c r="R312" i="2"/>
  <c r="R328" i="2"/>
  <c r="O146" i="2"/>
  <c r="Q216" i="2"/>
  <c r="P132" i="2"/>
  <c r="P151" i="2"/>
  <c r="P167" i="2"/>
  <c r="P186" i="2"/>
  <c r="P205" i="2"/>
  <c r="P221" i="2"/>
  <c r="P240" i="2"/>
  <c r="P256" i="2"/>
  <c r="P275" i="2"/>
  <c r="P310" i="2"/>
  <c r="P326" i="2"/>
  <c r="O111" i="2"/>
  <c r="P193" i="2"/>
  <c r="Q220" i="2"/>
  <c r="O251" i="2"/>
  <c r="Q275" i="2"/>
  <c r="Q294" i="2"/>
  <c r="O325" i="2"/>
  <c r="Q150" i="2"/>
  <c r="O278" i="2"/>
  <c r="O115" i="2"/>
  <c r="Q225" i="2"/>
  <c r="Q255" i="2"/>
  <c r="Q325" i="2"/>
  <c r="P154" i="2"/>
  <c r="P189" i="2"/>
  <c r="P208" i="2"/>
  <c r="O243" i="2"/>
  <c r="P294" i="2"/>
  <c r="P313" i="2"/>
  <c r="O197" i="2"/>
  <c r="O228" i="2"/>
  <c r="Q278" i="2"/>
  <c r="P100" i="2"/>
  <c r="P119" i="2"/>
  <c r="P138" i="2"/>
  <c r="P173" i="2"/>
  <c r="P131" i="2"/>
  <c r="O150" i="2"/>
  <c r="O166" i="2"/>
  <c r="O185" i="2"/>
  <c r="P204" i="2"/>
  <c r="P220" i="2"/>
  <c r="P239" i="2"/>
  <c r="P255" i="2"/>
  <c r="P274" i="2"/>
  <c r="P209" i="2"/>
  <c r="P279" i="2"/>
  <c r="P295" i="2"/>
  <c r="P314" i="2"/>
  <c r="Q115" i="2"/>
  <c r="O305" i="2"/>
  <c r="Q326" i="2"/>
  <c r="P280" i="2"/>
  <c r="P296" i="2"/>
  <c r="P315" i="2"/>
  <c r="R108" i="2"/>
  <c r="R124" i="2"/>
  <c r="R159" i="2"/>
  <c r="R178" i="2"/>
  <c r="R194" i="2"/>
  <c r="R213" i="2"/>
  <c r="R248" i="2"/>
  <c r="R264" i="2"/>
  <c r="R283" i="2"/>
  <c r="R299" i="2"/>
  <c r="R318" i="2"/>
  <c r="O162" i="2"/>
  <c r="R197" i="2"/>
  <c r="Q228" i="2"/>
  <c r="O259" i="2"/>
  <c r="Q279" i="2"/>
  <c r="R266" i="2"/>
  <c r="Q266" i="2"/>
  <c r="R285" i="2"/>
  <c r="Q285" i="2"/>
  <c r="P108" i="2"/>
  <c r="O108" i="2"/>
  <c r="R284" i="2"/>
  <c r="Q284" i="2"/>
  <c r="R300" i="2"/>
  <c r="Q300" i="2"/>
  <c r="P85" i="2"/>
  <c r="O85" i="2"/>
  <c r="P104" i="2"/>
  <c r="O104" i="2"/>
  <c r="P120" i="2"/>
  <c r="O120" i="2"/>
  <c r="P139" i="2"/>
  <c r="O139" i="2"/>
  <c r="P155" i="2"/>
  <c r="O155" i="2"/>
  <c r="P174" i="2"/>
  <c r="O174" i="2"/>
  <c r="P190" i="2"/>
  <c r="O190" i="2"/>
  <c r="P158" i="2"/>
  <c r="P177" i="2"/>
  <c r="R224" i="2"/>
  <c r="P364" i="2"/>
  <c r="Q383" i="2"/>
  <c r="P246" i="2"/>
  <c r="O246" i="2"/>
  <c r="R74" i="2"/>
  <c r="Q74" i="2"/>
  <c r="R250" i="2"/>
  <c r="Q250" i="2"/>
  <c r="P124" i="2"/>
  <c r="O124" i="2"/>
  <c r="P283" i="2"/>
  <c r="O283" i="2"/>
  <c r="P299" i="2"/>
  <c r="O299" i="2"/>
  <c r="Q92" i="2"/>
  <c r="Q111" i="2"/>
  <c r="Q127" i="2"/>
  <c r="O247" i="2"/>
  <c r="Q329" i="2"/>
  <c r="P352" i="2"/>
  <c r="P192" i="2"/>
  <c r="O192" i="2"/>
  <c r="P402" i="2"/>
  <c r="O402" i="2"/>
  <c r="P73" i="2"/>
  <c r="O73" i="2"/>
  <c r="P265" i="2"/>
  <c r="O265" i="2"/>
  <c r="P284" i="2"/>
  <c r="O284" i="2"/>
  <c r="R77" i="2"/>
  <c r="Q77" i="2"/>
  <c r="R93" i="2"/>
  <c r="Q93" i="2"/>
  <c r="R112" i="2"/>
  <c r="Q112" i="2"/>
  <c r="R128" i="2"/>
  <c r="Q128" i="2"/>
  <c r="R147" i="2"/>
  <c r="Q147" i="2"/>
  <c r="R163" i="2"/>
  <c r="Q163" i="2"/>
  <c r="R182" i="2"/>
  <c r="Q182" i="2"/>
  <c r="R198" i="2"/>
  <c r="Q198" i="2"/>
  <c r="R217" i="2"/>
  <c r="Q217" i="2"/>
  <c r="R233" i="2"/>
  <c r="Q233" i="2"/>
  <c r="R252" i="2"/>
  <c r="Q252" i="2"/>
  <c r="R268" i="2"/>
  <c r="Q268" i="2"/>
  <c r="R287" i="2"/>
  <c r="Q287" i="2"/>
  <c r="R306" i="2"/>
  <c r="Q306" i="2"/>
  <c r="R322" i="2"/>
  <c r="Q322" i="2"/>
  <c r="R341" i="2"/>
  <c r="Q341" i="2"/>
  <c r="R357" i="2"/>
  <c r="Q357" i="2"/>
  <c r="R376" i="2"/>
  <c r="Q376" i="2"/>
  <c r="R392" i="2"/>
  <c r="Q392" i="2"/>
  <c r="Q146" i="2"/>
  <c r="Q162" i="2"/>
  <c r="Q181" i="2"/>
  <c r="O263" i="2"/>
  <c r="Q313" i="2"/>
  <c r="O333" i="2"/>
  <c r="P122" i="2"/>
  <c r="O122" i="2"/>
  <c r="P316" i="2"/>
  <c r="O316" i="2"/>
  <c r="Q348" i="2"/>
  <c r="O131" i="2"/>
  <c r="O317" i="2"/>
  <c r="P332" i="2"/>
  <c r="O332" i="2"/>
  <c r="O282" i="2"/>
  <c r="O298" i="2"/>
  <c r="P106" i="2"/>
  <c r="O106" i="2"/>
  <c r="P150" i="2"/>
  <c r="P166" i="2"/>
  <c r="P185" i="2"/>
  <c r="O204" i="2"/>
  <c r="Q391" i="2"/>
  <c r="P211" i="2"/>
  <c r="O211" i="2"/>
  <c r="P351" i="2"/>
  <c r="O351" i="2"/>
  <c r="R97" i="2"/>
  <c r="R116" i="2"/>
  <c r="R132" i="2"/>
  <c r="R151" i="2"/>
  <c r="R167" i="2"/>
  <c r="R186" i="2"/>
  <c r="R205" i="2"/>
  <c r="R221" i="2"/>
  <c r="R240" i="2"/>
  <c r="R345" i="2"/>
  <c r="R361" i="2"/>
  <c r="R380" i="2"/>
  <c r="R396" i="2"/>
  <c r="O220" i="2"/>
  <c r="Q232" i="2"/>
  <c r="Q375" i="2"/>
  <c r="O395" i="2"/>
  <c r="P227" i="2"/>
  <c r="O227" i="2"/>
  <c r="P367" i="2"/>
  <c r="O367" i="2"/>
  <c r="P90" i="2"/>
  <c r="O90" i="2"/>
  <c r="P200" i="2"/>
  <c r="P254" i="2"/>
  <c r="P273" i="2"/>
  <c r="P359" i="2"/>
  <c r="P378" i="2"/>
  <c r="P394" i="2"/>
  <c r="R98" i="2"/>
  <c r="R117" i="2"/>
  <c r="R133" i="2"/>
  <c r="R152" i="2"/>
  <c r="R171" i="2"/>
  <c r="R187" i="2"/>
  <c r="R206" i="2"/>
  <c r="R222" i="2"/>
  <c r="R241" i="2"/>
  <c r="R327" i="2"/>
  <c r="R346" i="2"/>
  <c r="R362" i="2"/>
  <c r="R381" i="2"/>
  <c r="R397" i="2"/>
  <c r="O84" i="2"/>
  <c r="O100" i="2"/>
  <c r="O119" i="2"/>
  <c r="O138" i="2"/>
  <c r="Q251" i="2"/>
  <c r="Q356" i="2"/>
  <c r="O379" i="2"/>
  <c r="P176" i="2"/>
  <c r="O176" i="2"/>
  <c r="P386" i="2"/>
  <c r="O386" i="2"/>
  <c r="R230" i="2"/>
  <c r="Q230" i="2"/>
  <c r="R75" i="2"/>
  <c r="Q75" i="2"/>
  <c r="R301" i="2"/>
  <c r="Q301" i="2"/>
  <c r="P165" i="2"/>
  <c r="O154" i="2"/>
  <c r="O173" i="2"/>
  <c r="O189" i="2"/>
  <c r="O239" i="2"/>
  <c r="O255" i="2"/>
  <c r="Q267" i="2"/>
  <c r="Q340" i="2"/>
  <c r="O360" i="2"/>
  <c r="P74" i="2"/>
  <c r="O74" i="2"/>
  <c r="P71" i="2"/>
  <c r="O71" i="2"/>
  <c r="P262" i="2"/>
  <c r="O262" i="2"/>
  <c r="P238" i="2"/>
  <c r="Q84" i="2"/>
  <c r="Q100" i="2"/>
  <c r="Q119" i="2"/>
  <c r="Q138" i="2"/>
  <c r="O208" i="2"/>
  <c r="Q321" i="2"/>
  <c r="O344" i="2"/>
  <c r="P141" i="2"/>
  <c r="O141" i="2"/>
  <c r="P281" i="2"/>
  <c r="O281" i="2"/>
  <c r="R265" i="2"/>
  <c r="Q265" i="2"/>
  <c r="P184" i="2"/>
  <c r="P219" i="2"/>
  <c r="P343" i="2"/>
  <c r="P117" i="2"/>
  <c r="P133" i="2"/>
  <c r="P152" i="2"/>
  <c r="P171" i="2"/>
  <c r="P187" i="2"/>
  <c r="P206" i="2"/>
  <c r="P222" i="2"/>
  <c r="P241" i="2"/>
  <c r="P311" i="2"/>
  <c r="P327" i="2"/>
  <c r="P346" i="2"/>
  <c r="P362" i="2"/>
  <c r="P381" i="2"/>
  <c r="P397" i="2"/>
  <c r="R85" i="2"/>
  <c r="R104" i="2"/>
  <c r="R120" i="2"/>
  <c r="R139" i="2"/>
  <c r="R155" i="2"/>
  <c r="R174" i="2"/>
  <c r="R295" i="2"/>
  <c r="R314" i="2"/>
  <c r="R330" i="2"/>
  <c r="R349" i="2"/>
  <c r="R365" i="2"/>
  <c r="R384" i="2"/>
  <c r="R400" i="2"/>
  <c r="O72" i="2"/>
  <c r="Q154" i="2"/>
  <c r="Q173" i="2"/>
  <c r="Q189" i="2"/>
  <c r="O224" i="2"/>
  <c r="O274" i="2"/>
  <c r="Q286" i="2"/>
  <c r="Q305" i="2"/>
  <c r="O399" i="2"/>
  <c r="P87" i="2"/>
  <c r="O87" i="2"/>
  <c r="P99" i="2"/>
  <c r="P118" i="2"/>
  <c r="P137" i="2"/>
  <c r="P153" i="2"/>
  <c r="P172" i="2"/>
  <c r="P188" i="2"/>
  <c r="P207" i="2"/>
  <c r="P223" i="2"/>
  <c r="P242" i="2"/>
  <c r="P312" i="2"/>
  <c r="P328" i="2"/>
  <c r="P347" i="2"/>
  <c r="P363" i="2"/>
  <c r="P382" i="2"/>
  <c r="P398" i="2"/>
  <c r="R70" i="2"/>
  <c r="R86" i="2"/>
  <c r="R105" i="2"/>
  <c r="R121" i="2"/>
  <c r="R140" i="2"/>
  <c r="R156" i="2"/>
  <c r="R191" i="2"/>
  <c r="R210" i="2"/>
  <c r="R280" i="2"/>
  <c r="R296" i="2"/>
  <c r="R315" i="2"/>
  <c r="R331" i="2"/>
  <c r="R350" i="2"/>
  <c r="R366" i="2"/>
  <c r="R385" i="2"/>
  <c r="O88" i="2"/>
  <c r="O107" i="2"/>
  <c r="O123" i="2"/>
  <c r="O142" i="2"/>
  <c r="Q208" i="2"/>
  <c r="O383" i="2"/>
  <c r="P157" i="2"/>
  <c r="O157" i="2"/>
  <c r="P297" i="2"/>
  <c r="O297" i="2"/>
  <c r="R249" i="2"/>
  <c r="Q249" i="2"/>
  <c r="P89" i="2"/>
  <c r="O89" i="2"/>
  <c r="R390" i="2"/>
  <c r="Q390" i="2"/>
  <c r="R71" i="2"/>
  <c r="R87" i="2"/>
  <c r="R106" i="2"/>
  <c r="R122" i="2"/>
  <c r="R141" i="2"/>
  <c r="R157" i="2"/>
  <c r="R192" i="2"/>
  <c r="R211" i="2"/>
  <c r="R281" i="2"/>
  <c r="R297" i="2"/>
  <c r="R316" i="2"/>
  <c r="R332" i="2"/>
  <c r="R351" i="2"/>
  <c r="R367" i="2"/>
  <c r="R386" i="2"/>
  <c r="Q399" i="2"/>
  <c r="O77" i="2"/>
  <c r="O81" i="2"/>
  <c r="O93" i="2"/>
  <c r="O97" i="2"/>
  <c r="O112" i="2"/>
  <c r="O116" i="2"/>
  <c r="O132" i="2"/>
  <c r="O147" i="2"/>
  <c r="O151" i="2"/>
  <c r="O163" i="2"/>
  <c r="O167" i="2"/>
  <c r="O182" i="2"/>
  <c r="O186" i="2"/>
  <c r="O198" i="2"/>
  <c r="O205" i="2"/>
  <c r="O209" i="2"/>
  <c r="O217" i="2"/>
  <c r="O221" i="2"/>
  <c r="O225" i="2"/>
  <c r="O233" i="2"/>
  <c r="O240" i="2"/>
  <c r="O244" i="2"/>
  <c r="O252" i="2"/>
  <c r="O256" i="2"/>
  <c r="O260" i="2"/>
  <c r="O268" i="2"/>
  <c r="O275" i="2"/>
  <c r="O279" i="2"/>
  <c r="O287" i="2"/>
  <c r="O291" i="2"/>
  <c r="O295" i="2"/>
  <c r="O306" i="2"/>
  <c r="O310" i="2"/>
  <c r="O314" i="2"/>
  <c r="O322" i="2"/>
  <c r="O326" i="2"/>
  <c r="O330" i="2"/>
  <c r="O341" i="2"/>
  <c r="O345" i="2"/>
  <c r="O349" i="2"/>
  <c r="O357" i="2"/>
  <c r="O361" i="2"/>
  <c r="O365" i="2"/>
  <c r="O376" i="2"/>
  <c r="O380" i="2"/>
  <c r="O384" i="2"/>
  <c r="O392" i="2"/>
  <c r="O396" i="2"/>
  <c r="O400" i="2"/>
  <c r="O70" i="2"/>
  <c r="O78" i="2"/>
  <c r="O82" i="2"/>
  <c r="O86" i="2"/>
  <c r="O94" i="2"/>
  <c r="O98" i="2"/>
  <c r="O105" i="2"/>
  <c r="O113" i="2"/>
  <c r="O117" i="2"/>
  <c r="O121" i="2"/>
  <c r="O129" i="2"/>
  <c r="O133" i="2"/>
  <c r="O140" i="2"/>
  <c r="O148" i="2"/>
  <c r="O152" i="2"/>
  <c r="O156" i="2"/>
  <c r="O164" i="2"/>
  <c r="O171" i="2"/>
  <c r="O175" i="2"/>
  <c r="O183" i="2"/>
  <c r="O187" i="2"/>
  <c r="O191" i="2"/>
  <c r="O199" i="2"/>
  <c r="O206" i="2"/>
  <c r="O210" i="2"/>
  <c r="O218" i="2"/>
  <c r="O222" i="2"/>
  <c r="O226" i="2"/>
  <c r="O234" i="2"/>
  <c r="O241" i="2"/>
  <c r="O245" i="2"/>
  <c r="O253" i="2"/>
  <c r="O257" i="2"/>
  <c r="O261" i="2"/>
  <c r="O272" i="2"/>
  <c r="O276" i="2"/>
  <c r="O280" i="2"/>
  <c r="O288" i="2"/>
  <c r="O292" i="2"/>
  <c r="O296" i="2"/>
  <c r="O307" i="2"/>
  <c r="O311" i="2"/>
  <c r="O315" i="2"/>
  <c r="O323" i="2"/>
  <c r="O327" i="2"/>
  <c r="O331" i="2"/>
  <c r="O342" i="2"/>
  <c r="O346" i="2"/>
  <c r="O350" i="2"/>
  <c r="O358" i="2"/>
  <c r="O362" i="2"/>
  <c r="O366" i="2"/>
  <c r="O377" i="2"/>
  <c r="O381" i="2"/>
  <c r="O385" i="2"/>
  <c r="O393" i="2"/>
  <c r="O397" i="2"/>
  <c r="O401" i="2"/>
  <c r="Q70" i="2"/>
  <c r="Q78" i="2"/>
  <c r="Q82" i="2"/>
  <c r="Q86" i="2"/>
  <c r="Q94" i="2"/>
  <c r="Q98" i="2"/>
  <c r="Q105" i="2"/>
  <c r="Q113" i="2"/>
  <c r="Q117" i="2"/>
  <c r="Q121" i="2"/>
  <c r="Q129" i="2"/>
  <c r="Q133" i="2"/>
  <c r="Q140" i="2"/>
  <c r="Q148" i="2"/>
  <c r="Q152" i="2"/>
  <c r="Q156" i="2"/>
  <c r="Q164" i="2"/>
  <c r="Q171" i="2"/>
  <c r="Q175" i="2"/>
  <c r="Q183" i="2"/>
  <c r="Q187" i="2"/>
  <c r="Q191" i="2"/>
  <c r="Q199" i="2"/>
  <c r="Q206" i="2"/>
  <c r="Q210" i="2"/>
  <c r="Q218" i="2"/>
  <c r="Q222" i="2"/>
  <c r="Q226" i="2"/>
  <c r="Q234" i="2"/>
  <c r="Q241" i="2"/>
  <c r="Q245" i="2"/>
  <c r="Q253" i="2"/>
  <c r="Q257" i="2"/>
  <c r="Q261" i="2"/>
  <c r="Q272" i="2"/>
  <c r="Q276" i="2"/>
  <c r="Q280" i="2"/>
  <c r="Q288" i="2"/>
  <c r="Q292" i="2"/>
  <c r="Q296" i="2"/>
  <c r="Q307" i="2"/>
  <c r="Q311" i="2"/>
  <c r="Q315" i="2"/>
  <c r="Q323" i="2"/>
  <c r="Q327" i="2"/>
  <c r="Q331" i="2"/>
  <c r="Q342" i="2"/>
  <c r="Q346" i="2"/>
  <c r="Q350" i="2"/>
  <c r="Q358" i="2"/>
  <c r="Q362" i="2"/>
  <c r="Q366" i="2"/>
  <c r="Q377" i="2"/>
  <c r="Q381" i="2"/>
  <c r="Q385" i="2"/>
  <c r="Q393" i="2"/>
  <c r="Q397" i="2"/>
  <c r="Q401" i="2"/>
  <c r="O79" i="2"/>
  <c r="O83" i="2"/>
  <c r="O95" i="2"/>
  <c r="O99" i="2"/>
  <c r="O110" i="2"/>
  <c r="O114" i="2"/>
  <c r="O118" i="2"/>
  <c r="O126" i="2"/>
  <c r="O130" i="2"/>
  <c r="O137" i="2"/>
  <c r="O145" i="2"/>
  <c r="O153" i="2"/>
  <c r="O165" i="2"/>
  <c r="O172" i="2"/>
  <c r="O180" i="2"/>
  <c r="O184" i="2"/>
  <c r="O188" i="2"/>
  <c r="O200" i="2"/>
  <c r="O207" i="2"/>
  <c r="O215" i="2"/>
  <c r="O219" i="2"/>
  <c r="O223" i="2"/>
  <c r="O231" i="2"/>
  <c r="O238" i="2"/>
  <c r="O242" i="2"/>
  <c r="O250" i="2"/>
  <c r="O254" i="2"/>
  <c r="O258" i="2"/>
  <c r="O266" i="2"/>
  <c r="O273" i="2"/>
  <c r="O285" i="2"/>
  <c r="O289" i="2"/>
  <c r="O293" i="2"/>
  <c r="O301" i="2"/>
  <c r="O308" i="2"/>
  <c r="O312" i="2"/>
  <c r="O320" i="2"/>
  <c r="O324" i="2"/>
  <c r="O328" i="2"/>
  <c r="O339" i="2"/>
  <c r="O343" i="2"/>
  <c r="O347" i="2"/>
  <c r="O355" i="2"/>
  <c r="O359" i="2"/>
  <c r="O363" i="2"/>
  <c r="O374" i="2"/>
  <c r="O378" i="2"/>
  <c r="O382" i="2"/>
  <c r="O390" i="2"/>
  <c r="O394" i="2"/>
  <c r="O398" i="2"/>
  <c r="Q71" i="2"/>
  <c r="Q79" i="2"/>
  <c r="Q83" i="2"/>
  <c r="Q87" i="2"/>
  <c r="Q95" i="2"/>
  <c r="Q99" i="2"/>
  <c r="Q106" i="2"/>
  <c r="Q114" i="2"/>
  <c r="Q118" i="2"/>
  <c r="Q122" i="2"/>
  <c r="Q130" i="2"/>
  <c r="Q137" i="2"/>
  <c r="Q141" i="2"/>
  <c r="Q149" i="2"/>
  <c r="Q153" i="2"/>
  <c r="Q157" i="2"/>
  <c r="Q165" i="2"/>
  <c r="Q172" i="2"/>
  <c r="Q176" i="2"/>
  <c r="Q184" i="2"/>
  <c r="Q188" i="2"/>
  <c r="Q192" i="2"/>
  <c r="Q200" i="2"/>
  <c r="Q207" i="2"/>
  <c r="Q211" i="2"/>
  <c r="Q219" i="2"/>
  <c r="Q223" i="2"/>
  <c r="Q227" i="2"/>
  <c r="Q238" i="2"/>
  <c r="Q242" i="2"/>
  <c r="Q246" i="2"/>
  <c r="Q254" i="2"/>
  <c r="Q258" i="2"/>
  <c r="Q262" i="2"/>
  <c r="Q273" i="2"/>
  <c r="Q277" i="2"/>
  <c r="Q281" i="2"/>
  <c r="Q289" i="2"/>
  <c r="Q293" i="2"/>
  <c r="Q297" i="2"/>
  <c r="Q308" i="2"/>
  <c r="Q312" i="2"/>
  <c r="Q316" i="2"/>
  <c r="Q324" i="2"/>
  <c r="Q328" i="2"/>
  <c r="Q332" i="2"/>
  <c r="Q343" i="2"/>
  <c r="Q347" i="2"/>
  <c r="Q351" i="2"/>
  <c r="Q359" i="2"/>
  <c r="Q363" i="2"/>
  <c r="Q367" i="2"/>
  <c r="Q378" i="2"/>
  <c r="Q382" i="2"/>
  <c r="Q386" i="2"/>
  <c r="Q394" i="2"/>
  <c r="Q398" i="2"/>
  <c r="Q402" i="2"/>
  <c r="R40" i="2"/>
  <c r="Q40" i="2"/>
  <c r="R56" i="2"/>
  <c r="Q56" i="2"/>
  <c r="P55" i="2"/>
  <c r="O55" i="2"/>
  <c r="O6" i="2"/>
  <c r="O10" i="2"/>
  <c r="O14" i="2"/>
  <c r="O22" i="2"/>
  <c r="O26" i="2"/>
  <c r="O30" i="2"/>
  <c r="O41" i="2"/>
  <c r="O45" i="2"/>
  <c r="O49" i="2"/>
  <c r="O53" i="2"/>
  <c r="O57" i="2"/>
  <c r="O61" i="2"/>
  <c r="O65" i="2"/>
  <c r="Q18" i="2"/>
  <c r="Q34" i="2"/>
  <c r="Q53" i="2"/>
  <c r="O11" i="2"/>
  <c r="O15" i="2"/>
  <c r="O27" i="2"/>
  <c r="O31" i="2"/>
  <c r="O46" i="2"/>
  <c r="O50" i="2"/>
  <c r="O54" i="2"/>
  <c r="O62" i="2"/>
  <c r="O66" i="2"/>
  <c r="Q7" i="2"/>
  <c r="Q11" i="2"/>
  <c r="Q23" i="2"/>
  <c r="Q27" i="2"/>
  <c r="Q31" i="2"/>
  <c r="Q42" i="2"/>
  <c r="Q46" i="2"/>
  <c r="Q50" i="2"/>
  <c r="Q58" i="2"/>
  <c r="Q62" i="2"/>
  <c r="Q66" i="2"/>
  <c r="O8" i="2"/>
  <c r="O12" i="2"/>
  <c r="O20" i="2"/>
  <c r="O24" i="2"/>
  <c r="O28" i="2"/>
  <c r="O43" i="2"/>
  <c r="O47" i="2"/>
  <c r="O59" i="2"/>
  <c r="O63" i="2"/>
  <c r="Q12" i="2"/>
  <c r="Q28" i="2"/>
  <c r="Q47" i="2"/>
  <c r="Q55" i="2"/>
  <c r="Q63" i="2"/>
  <c r="O13" i="2"/>
  <c r="O25" i="2"/>
  <c r="O29" i="2"/>
  <c r="O44" i="2"/>
  <c r="O60" i="2"/>
  <c r="O64" i="2"/>
  <c r="J373" i="2"/>
  <c r="K373" i="2"/>
  <c r="L373" i="2"/>
  <c r="M373" i="2"/>
  <c r="N373" i="2"/>
  <c r="S373" i="2"/>
  <c r="T373" i="2"/>
  <c r="J374" i="2"/>
  <c r="K374" i="2"/>
  <c r="L374" i="2"/>
  <c r="M374" i="2"/>
  <c r="N374" i="2"/>
  <c r="S374" i="2"/>
  <c r="T374" i="2"/>
  <c r="J375" i="2"/>
  <c r="K375" i="2"/>
  <c r="L375" i="2"/>
  <c r="M375" i="2"/>
  <c r="N375" i="2"/>
  <c r="S375" i="2"/>
  <c r="T375" i="2"/>
  <c r="J376" i="2"/>
  <c r="K376" i="2"/>
  <c r="L376" i="2"/>
  <c r="M376" i="2"/>
  <c r="N376" i="2"/>
  <c r="S376" i="2"/>
  <c r="T376" i="2"/>
  <c r="J377" i="2"/>
  <c r="K377" i="2"/>
  <c r="L377" i="2"/>
  <c r="M377" i="2"/>
  <c r="N377" i="2"/>
  <c r="S377" i="2"/>
  <c r="T377" i="2"/>
  <c r="J378" i="2"/>
  <c r="K378" i="2"/>
  <c r="L378" i="2"/>
  <c r="M378" i="2"/>
  <c r="N378" i="2"/>
  <c r="S378" i="2"/>
  <c r="T378" i="2"/>
  <c r="J379" i="2"/>
  <c r="K379" i="2"/>
  <c r="L379" i="2"/>
  <c r="M379" i="2"/>
  <c r="N379" i="2"/>
  <c r="S379" i="2"/>
  <c r="T379" i="2"/>
  <c r="J380" i="2"/>
  <c r="K380" i="2"/>
  <c r="L380" i="2"/>
  <c r="M380" i="2"/>
  <c r="N380" i="2"/>
  <c r="S380" i="2"/>
  <c r="T380" i="2"/>
  <c r="J381" i="2"/>
  <c r="K381" i="2"/>
  <c r="L381" i="2"/>
  <c r="M381" i="2"/>
  <c r="N381" i="2"/>
  <c r="S381" i="2"/>
  <c r="T381" i="2"/>
  <c r="J382" i="2"/>
  <c r="K382" i="2"/>
  <c r="L382" i="2"/>
  <c r="M382" i="2"/>
  <c r="N382" i="2"/>
  <c r="S382" i="2"/>
  <c r="T382" i="2"/>
  <c r="J383" i="2"/>
  <c r="K383" i="2"/>
  <c r="L383" i="2"/>
  <c r="M383" i="2"/>
  <c r="N383" i="2"/>
  <c r="S383" i="2"/>
  <c r="T383" i="2"/>
  <c r="J384" i="2"/>
  <c r="K384" i="2"/>
  <c r="L384" i="2"/>
  <c r="M384" i="2"/>
  <c r="N384" i="2"/>
  <c r="S384" i="2"/>
  <c r="T384" i="2"/>
  <c r="J385" i="2"/>
  <c r="K385" i="2"/>
  <c r="L385" i="2"/>
  <c r="M385" i="2"/>
  <c r="N385" i="2"/>
  <c r="S385" i="2"/>
  <c r="T385" i="2"/>
  <c r="J386" i="2"/>
  <c r="K386" i="2"/>
  <c r="L386" i="2"/>
  <c r="M386" i="2"/>
  <c r="N386" i="2"/>
  <c r="S386" i="2"/>
  <c r="T386" i="2"/>
  <c r="J387" i="2"/>
  <c r="K387" i="2"/>
  <c r="L387" i="2"/>
  <c r="M387" i="2"/>
  <c r="N387" i="2"/>
  <c r="S387" i="2"/>
  <c r="T387" i="2"/>
  <c r="J388" i="2"/>
  <c r="K388" i="2"/>
  <c r="L388" i="2"/>
  <c r="M388" i="2"/>
  <c r="N388" i="2"/>
  <c r="S388" i="2"/>
  <c r="T388" i="2"/>
  <c r="J389" i="2"/>
  <c r="K389" i="2"/>
  <c r="L389" i="2"/>
  <c r="M389" i="2"/>
  <c r="N389" i="2"/>
  <c r="S389" i="2"/>
  <c r="T389" i="2"/>
  <c r="J390" i="2"/>
  <c r="K390" i="2"/>
  <c r="L390" i="2"/>
  <c r="M390" i="2"/>
  <c r="N390" i="2"/>
  <c r="S390" i="2"/>
  <c r="T390" i="2"/>
  <c r="J391" i="2"/>
  <c r="K391" i="2"/>
  <c r="L391" i="2"/>
  <c r="M391" i="2"/>
  <c r="N391" i="2"/>
  <c r="S391" i="2"/>
  <c r="T391" i="2"/>
  <c r="J392" i="2"/>
  <c r="K392" i="2"/>
  <c r="L392" i="2"/>
  <c r="M392" i="2"/>
  <c r="N392" i="2"/>
  <c r="S392" i="2"/>
  <c r="T392" i="2"/>
  <c r="J393" i="2"/>
  <c r="K393" i="2"/>
  <c r="L393" i="2"/>
  <c r="M393" i="2"/>
  <c r="N393" i="2"/>
  <c r="S393" i="2"/>
  <c r="T393" i="2"/>
  <c r="J394" i="2"/>
  <c r="K394" i="2"/>
  <c r="L394" i="2"/>
  <c r="M394" i="2"/>
  <c r="N394" i="2"/>
  <c r="S394" i="2"/>
  <c r="T394" i="2"/>
  <c r="J395" i="2"/>
  <c r="K395" i="2"/>
  <c r="L395" i="2"/>
  <c r="M395" i="2"/>
  <c r="N395" i="2"/>
  <c r="S395" i="2"/>
  <c r="T395" i="2"/>
  <c r="J396" i="2"/>
  <c r="K396" i="2"/>
  <c r="L396" i="2"/>
  <c r="M396" i="2"/>
  <c r="N396" i="2"/>
  <c r="S396" i="2"/>
  <c r="T396" i="2"/>
  <c r="J397" i="2"/>
  <c r="K397" i="2"/>
  <c r="L397" i="2"/>
  <c r="M397" i="2"/>
  <c r="N397" i="2"/>
  <c r="S397" i="2"/>
  <c r="T397" i="2"/>
  <c r="J398" i="2"/>
  <c r="K398" i="2"/>
  <c r="L398" i="2"/>
  <c r="M398" i="2"/>
  <c r="N398" i="2"/>
  <c r="S398" i="2"/>
  <c r="T398" i="2"/>
  <c r="J399" i="2"/>
  <c r="K399" i="2"/>
  <c r="L399" i="2"/>
  <c r="M399" i="2"/>
  <c r="N399" i="2"/>
  <c r="S399" i="2"/>
  <c r="T399" i="2"/>
  <c r="J400" i="2"/>
  <c r="K400" i="2"/>
  <c r="L400" i="2"/>
  <c r="M400" i="2"/>
  <c r="N400" i="2"/>
  <c r="S400" i="2"/>
  <c r="T400" i="2"/>
  <c r="J401" i="2"/>
  <c r="K401" i="2"/>
  <c r="L401" i="2"/>
  <c r="M401" i="2"/>
  <c r="N401" i="2"/>
  <c r="S401" i="2"/>
  <c r="T401" i="2"/>
  <c r="J402" i="2"/>
  <c r="K402" i="2"/>
  <c r="L402" i="2"/>
  <c r="M402" i="2"/>
  <c r="N402" i="2"/>
  <c r="S402" i="2"/>
  <c r="T402" i="2"/>
  <c r="T372" i="2"/>
  <c r="S372" i="2"/>
  <c r="N372" i="2"/>
  <c r="M372" i="2"/>
  <c r="L372" i="2"/>
  <c r="K372" i="2"/>
  <c r="J372" i="2"/>
  <c r="J340" i="2"/>
  <c r="K340" i="2"/>
  <c r="L340" i="2"/>
  <c r="M340" i="2"/>
  <c r="N340" i="2"/>
  <c r="S340" i="2"/>
  <c r="T340" i="2"/>
  <c r="J341" i="2"/>
  <c r="K341" i="2"/>
  <c r="L341" i="2"/>
  <c r="M341" i="2"/>
  <c r="N341" i="2"/>
  <c r="S341" i="2"/>
  <c r="T341" i="2"/>
  <c r="J342" i="2"/>
  <c r="K342" i="2"/>
  <c r="L342" i="2"/>
  <c r="M342" i="2"/>
  <c r="N342" i="2"/>
  <c r="S342" i="2"/>
  <c r="T342" i="2"/>
  <c r="J343" i="2"/>
  <c r="K343" i="2"/>
  <c r="L343" i="2"/>
  <c r="M343" i="2"/>
  <c r="N343" i="2"/>
  <c r="S343" i="2"/>
  <c r="T343" i="2"/>
  <c r="J344" i="2"/>
  <c r="K344" i="2"/>
  <c r="L344" i="2"/>
  <c r="M344" i="2"/>
  <c r="N344" i="2"/>
  <c r="S344" i="2"/>
  <c r="T344" i="2"/>
  <c r="J345" i="2"/>
  <c r="K345" i="2"/>
  <c r="L345" i="2"/>
  <c r="M345" i="2"/>
  <c r="N345" i="2"/>
  <c r="S345" i="2"/>
  <c r="T345" i="2"/>
  <c r="J346" i="2"/>
  <c r="K346" i="2"/>
  <c r="L346" i="2"/>
  <c r="M346" i="2"/>
  <c r="N346" i="2"/>
  <c r="S346" i="2"/>
  <c r="T346" i="2"/>
  <c r="J347" i="2"/>
  <c r="K347" i="2"/>
  <c r="L347" i="2"/>
  <c r="M347" i="2"/>
  <c r="N347" i="2"/>
  <c r="S347" i="2"/>
  <c r="T347" i="2"/>
  <c r="J348" i="2"/>
  <c r="K348" i="2"/>
  <c r="L348" i="2"/>
  <c r="M348" i="2"/>
  <c r="N348" i="2"/>
  <c r="S348" i="2"/>
  <c r="T348" i="2"/>
  <c r="J349" i="2"/>
  <c r="K349" i="2"/>
  <c r="L349" i="2"/>
  <c r="M349" i="2"/>
  <c r="N349" i="2"/>
  <c r="S349" i="2"/>
  <c r="T349" i="2"/>
  <c r="J350" i="2"/>
  <c r="K350" i="2"/>
  <c r="L350" i="2"/>
  <c r="M350" i="2"/>
  <c r="N350" i="2"/>
  <c r="S350" i="2"/>
  <c r="T350" i="2"/>
  <c r="J351" i="2"/>
  <c r="K351" i="2"/>
  <c r="L351" i="2"/>
  <c r="M351" i="2"/>
  <c r="N351" i="2"/>
  <c r="S351" i="2"/>
  <c r="T351" i="2"/>
  <c r="J352" i="2"/>
  <c r="K352" i="2"/>
  <c r="L352" i="2"/>
  <c r="M352" i="2"/>
  <c r="N352" i="2"/>
  <c r="S352" i="2"/>
  <c r="T352" i="2"/>
  <c r="J353" i="2"/>
  <c r="K353" i="2"/>
  <c r="L353" i="2"/>
  <c r="M353" i="2"/>
  <c r="N353" i="2"/>
  <c r="S353" i="2"/>
  <c r="T353" i="2"/>
  <c r="J354" i="2"/>
  <c r="K354" i="2"/>
  <c r="L354" i="2"/>
  <c r="M354" i="2"/>
  <c r="N354" i="2"/>
  <c r="S354" i="2"/>
  <c r="T354" i="2"/>
  <c r="J355" i="2"/>
  <c r="K355" i="2"/>
  <c r="L355" i="2"/>
  <c r="M355" i="2"/>
  <c r="N355" i="2"/>
  <c r="S355" i="2"/>
  <c r="T355" i="2"/>
  <c r="J356" i="2"/>
  <c r="K356" i="2"/>
  <c r="L356" i="2"/>
  <c r="M356" i="2"/>
  <c r="N356" i="2"/>
  <c r="S356" i="2"/>
  <c r="T356" i="2"/>
  <c r="J357" i="2"/>
  <c r="K357" i="2"/>
  <c r="L357" i="2"/>
  <c r="M357" i="2"/>
  <c r="N357" i="2"/>
  <c r="S357" i="2"/>
  <c r="T357" i="2"/>
  <c r="J358" i="2"/>
  <c r="K358" i="2"/>
  <c r="L358" i="2"/>
  <c r="M358" i="2"/>
  <c r="N358" i="2"/>
  <c r="S358" i="2"/>
  <c r="T358" i="2"/>
  <c r="J359" i="2"/>
  <c r="K359" i="2"/>
  <c r="L359" i="2"/>
  <c r="M359" i="2"/>
  <c r="N359" i="2"/>
  <c r="S359" i="2"/>
  <c r="T359" i="2"/>
  <c r="J360" i="2"/>
  <c r="K360" i="2"/>
  <c r="L360" i="2"/>
  <c r="M360" i="2"/>
  <c r="N360" i="2"/>
  <c r="S360" i="2"/>
  <c r="T360" i="2"/>
  <c r="J361" i="2"/>
  <c r="K361" i="2"/>
  <c r="L361" i="2"/>
  <c r="M361" i="2"/>
  <c r="N361" i="2"/>
  <c r="S361" i="2"/>
  <c r="T361" i="2"/>
  <c r="J362" i="2"/>
  <c r="K362" i="2"/>
  <c r="L362" i="2"/>
  <c r="M362" i="2"/>
  <c r="N362" i="2"/>
  <c r="S362" i="2"/>
  <c r="T362" i="2"/>
  <c r="J363" i="2"/>
  <c r="K363" i="2"/>
  <c r="L363" i="2"/>
  <c r="M363" i="2"/>
  <c r="N363" i="2"/>
  <c r="S363" i="2"/>
  <c r="T363" i="2"/>
  <c r="J364" i="2"/>
  <c r="K364" i="2"/>
  <c r="L364" i="2"/>
  <c r="M364" i="2"/>
  <c r="N364" i="2"/>
  <c r="S364" i="2"/>
  <c r="T364" i="2"/>
  <c r="J365" i="2"/>
  <c r="K365" i="2"/>
  <c r="L365" i="2"/>
  <c r="M365" i="2"/>
  <c r="N365" i="2"/>
  <c r="S365" i="2"/>
  <c r="T365" i="2"/>
  <c r="J366" i="2"/>
  <c r="K366" i="2"/>
  <c r="L366" i="2"/>
  <c r="M366" i="2"/>
  <c r="N366" i="2"/>
  <c r="S366" i="2"/>
  <c r="T366" i="2"/>
  <c r="J367" i="2"/>
  <c r="K367" i="2"/>
  <c r="L367" i="2"/>
  <c r="M367" i="2"/>
  <c r="N367" i="2"/>
  <c r="S367" i="2"/>
  <c r="T367" i="2"/>
  <c r="J368" i="2"/>
  <c r="K368" i="2"/>
  <c r="L368" i="2"/>
  <c r="M368" i="2"/>
  <c r="N368" i="2"/>
  <c r="S368" i="2"/>
  <c r="T368" i="2"/>
  <c r="T339" i="2"/>
  <c r="S339" i="2"/>
  <c r="N339" i="2"/>
  <c r="M339" i="2"/>
  <c r="L339" i="2"/>
  <c r="K339" i="2"/>
  <c r="J339" i="2"/>
  <c r="J306" i="2"/>
  <c r="K306" i="2"/>
  <c r="L306" i="2"/>
  <c r="M306" i="2"/>
  <c r="N306" i="2"/>
  <c r="S306" i="2"/>
  <c r="T306" i="2"/>
  <c r="J307" i="2"/>
  <c r="K307" i="2"/>
  <c r="L307" i="2"/>
  <c r="M307" i="2"/>
  <c r="N307" i="2"/>
  <c r="S307" i="2"/>
  <c r="T307" i="2"/>
  <c r="J308" i="2"/>
  <c r="K308" i="2"/>
  <c r="L308" i="2"/>
  <c r="M308" i="2"/>
  <c r="N308" i="2"/>
  <c r="S308" i="2"/>
  <c r="T308" i="2"/>
  <c r="J309" i="2"/>
  <c r="K309" i="2"/>
  <c r="L309" i="2"/>
  <c r="M309" i="2"/>
  <c r="N309" i="2"/>
  <c r="S309" i="2"/>
  <c r="T309" i="2"/>
  <c r="J310" i="2"/>
  <c r="K310" i="2"/>
  <c r="L310" i="2"/>
  <c r="M310" i="2"/>
  <c r="N310" i="2"/>
  <c r="S310" i="2"/>
  <c r="T310" i="2"/>
  <c r="J311" i="2"/>
  <c r="K311" i="2"/>
  <c r="L311" i="2"/>
  <c r="M311" i="2"/>
  <c r="N311" i="2"/>
  <c r="S311" i="2"/>
  <c r="T311" i="2"/>
  <c r="J312" i="2"/>
  <c r="K312" i="2"/>
  <c r="L312" i="2"/>
  <c r="M312" i="2"/>
  <c r="N312" i="2"/>
  <c r="S312" i="2"/>
  <c r="T312" i="2"/>
  <c r="J313" i="2"/>
  <c r="K313" i="2"/>
  <c r="L313" i="2"/>
  <c r="M313" i="2"/>
  <c r="N313" i="2"/>
  <c r="S313" i="2"/>
  <c r="T313" i="2"/>
  <c r="J314" i="2"/>
  <c r="K314" i="2"/>
  <c r="L314" i="2"/>
  <c r="M314" i="2"/>
  <c r="N314" i="2"/>
  <c r="S314" i="2"/>
  <c r="T314" i="2"/>
  <c r="J315" i="2"/>
  <c r="K315" i="2"/>
  <c r="L315" i="2"/>
  <c r="M315" i="2"/>
  <c r="N315" i="2"/>
  <c r="S315" i="2"/>
  <c r="T315" i="2"/>
  <c r="J316" i="2"/>
  <c r="K316" i="2"/>
  <c r="L316" i="2"/>
  <c r="M316" i="2"/>
  <c r="N316" i="2"/>
  <c r="S316" i="2"/>
  <c r="T316" i="2"/>
  <c r="J317" i="2"/>
  <c r="K317" i="2"/>
  <c r="L317" i="2"/>
  <c r="M317" i="2"/>
  <c r="N317" i="2"/>
  <c r="S317" i="2"/>
  <c r="T317" i="2"/>
  <c r="J318" i="2"/>
  <c r="K318" i="2"/>
  <c r="L318" i="2"/>
  <c r="M318" i="2"/>
  <c r="N318" i="2"/>
  <c r="S318" i="2"/>
  <c r="T318" i="2"/>
  <c r="J319" i="2"/>
  <c r="K319" i="2"/>
  <c r="L319" i="2"/>
  <c r="M319" i="2"/>
  <c r="N319" i="2"/>
  <c r="S319" i="2"/>
  <c r="T319" i="2"/>
  <c r="J320" i="2"/>
  <c r="K320" i="2"/>
  <c r="L320" i="2"/>
  <c r="M320" i="2"/>
  <c r="N320" i="2"/>
  <c r="S320" i="2"/>
  <c r="T320" i="2"/>
  <c r="J321" i="2"/>
  <c r="K321" i="2"/>
  <c r="L321" i="2"/>
  <c r="M321" i="2"/>
  <c r="N321" i="2"/>
  <c r="S321" i="2"/>
  <c r="T321" i="2"/>
  <c r="J322" i="2"/>
  <c r="K322" i="2"/>
  <c r="L322" i="2"/>
  <c r="M322" i="2"/>
  <c r="N322" i="2"/>
  <c r="S322" i="2"/>
  <c r="T322" i="2"/>
  <c r="J323" i="2"/>
  <c r="K323" i="2"/>
  <c r="L323" i="2"/>
  <c r="M323" i="2"/>
  <c r="N323" i="2"/>
  <c r="S323" i="2"/>
  <c r="T323" i="2"/>
  <c r="J324" i="2"/>
  <c r="K324" i="2"/>
  <c r="L324" i="2"/>
  <c r="M324" i="2"/>
  <c r="N324" i="2"/>
  <c r="S324" i="2"/>
  <c r="T324" i="2"/>
  <c r="J325" i="2"/>
  <c r="K325" i="2"/>
  <c r="L325" i="2"/>
  <c r="M325" i="2"/>
  <c r="N325" i="2"/>
  <c r="S325" i="2"/>
  <c r="T325" i="2"/>
  <c r="J326" i="2"/>
  <c r="K326" i="2"/>
  <c r="L326" i="2"/>
  <c r="M326" i="2"/>
  <c r="N326" i="2"/>
  <c r="S326" i="2"/>
  <c r="T326" i="2"/>
  <c r="J327" i="2"/>
  <c r="K327" i="2"/>
  <c r="L327" i="2"/>
  <c r="M327" i="2"/>
  <c r="N327" i="2"/>
  <c r="S327" i="2"/>
  <c r="T327" i="2"/>
  <c r="J328" i="2"/>
  <c r="K328" i="2"/>
  <c r="L328" i="2"/>
  <c r="M328" i="2"/>
  <c r="N328" i="2"/>
  <c r="S328" i="2"/>
  <c r="T328" i="2"/>
  <c r="J329" i="2"/>
  <c r="K329" i="2"/>
  <c r="L329" i="2"/>
  <c r="M329" i="2"/>
  <c r="N329" i="2"/>
  <c r="S329" i="2"/>
  <c r="T329" i="2"/>
  <c r="J330" i="2"/>
  <c r="K330" i="2"/>
  <c r="L330" i="2"/>
  <c r="M330" i="2"/>
  <c r="N330" i="2"/>
  <c r="S330" i="2"/>
  <c r="T330" i="2"/>
  <c r="J331" i="2"/>
  <c r="K331" i="2"/>
  <c r="L331" i="2"/>
  <c r="M331" i="2"/>
  <c r="N331" i="2"/>
  <c r="S331" i="2"/>
  <c r="T331" i="2"/>
  <c r="J332" i="2"/>
  <c r="K332" i="2"/>
  <c r="L332" i="2"/>
  <c r="M332" i="2"/>
  <c r="N332" i="2"/>
  <c r="S332" i="2"/>
  <c r="T332" i="2"/>
  <c r="J333" i="2"/>
  <c r="K333" i="2"/>
  <c r="L333" i="2"/>
  <c r="M333" i="2"/>
  <c r="N333" i="2"/>
  <c r="S333" i="2"/>
  <c r="T333" i="2"/>
  <c r="J334" i="2"/>
  <c r="K334" i="2"/>
  <c r="L334" i="2"/>
  <c r="M334" i="2"/>
  <c r="N334" i="2"/>
  <c r="S334" i="2"/>
  <c r="T334" i="2"/>
  <c r="J335" i="2"/>
  <c r="K335" i="2"/>
  <c r="L335" i="2"/>
  <c r="M335" i="2"/>
  <c r="N335" i="2"/>
  <c r="S335" i="2"/>
  <c r="T335" i="2"/>
  <c r="T305" i="2"/>
  <c r="S305" i="2"/>
  <c r="N305" i="2"/>
  <c r="M305" i="2"/>
  <c r="L305" i="2"/>
  <c r="K305" i="2"/>
  <c r="J305" i="2"/>
  <c r="J273" i="2"/>
  <c r="K273" i="2"/>
  <c r="L273" i="2"/>
  <c r="M273" i="2"/>
  <c r="N273" i="2"/>
  <c r="S273" i="2"/>
  <c r="T273" i="2"/>
  <c r="J274" i="2"/>
  <c r="K274" i="2"/>
  <c r="L274" i="2"/>
  <c r="M274" i="2"/>
  <c r="N274" i="2"/>
  <c r="S274" i="2"/>
  <c r="T274" i="2"/>
  <c r="J275" i="2"/>
  <c r="K275" i="2"/>
  <c r="L275" i="2"/>
  <c r="M275" i="2"/>
  <c r="N275" i="2"/>
  <c r="S275" i="2"/>
  <c r="T275" i="2"/>
  <c r="J276" i="2"/>
  <c r="K276" i="2"/>
  <c r="L276" i="2"/>
  <c r="M276" i="2"/>
  <c r="N276" i="2"/>
  <c r="S276" i="2"/>
  <c r="T276" i="2"/>
  <c r="J277" i="2"/>
  <c r="K277" i="2"/>
  <c r="L277" i="2"/>
  <c r="M277" i="2"/>
  <c r="N277" i="2"/>
  <c r="S277" i="2"/>
  <c r="T277" i="2"/>
  <c r="J278" i="2"/>
  <c r="K278" i="2"/>
  <c r="L278" i="2"/>
  <c r="M278" i="2"/>
  <c r="N278" i="2"/>
  <c r="S278" i="2"/>
  <c r="T278" i="2"/>
  <c r="J279" i="2"/>
  <c r="K279" i="2"/>
  <c r="L279" i="2"/>
  <c r="M279" i="2"/>
  <c r="N279" i="2"/>
  <c r="S279" i="2"/>
  <c r="T279" i="2"/>
  <c r="J280" i="2"/>
  <c r="K280" i="2"/>
  <c r="L280" i="2"/>
  <c r="M280" i="2"/>
  <c r="N280" i="2"/>
  <c r="S280" i="2"/>
  <c r="T280" i="2"/>
  <c r="J281" i="2"/>
  <c r="K281" i="2"/>
  <c r="L281" i="2"/>
  <c r="M281" i="2"/>
  <c r="N281" i="2"/>
  <c r="S281" i="2"/>
  <c r="T281" i="2"/>
  <c r="J282" i="2"/>
  <c r="K282" i="2"/>
  <c r="L282" i="2"/>
  <c r="M282" i="2"/>
  <c r="N282" i="2"/>
  <c r="S282" i="2"/>
  <c r="T282" i="2"/>
  <c r="J283" i="2"/>
  <c r="K283" i="2"/>
  <c r="L283" i="2"/>
  <c r="M283" i="2"/>
  <c r="N283" i="2"/>
  <c r="S283" i="2"/>
  <c r="T283" i="2"/>
  <c r="J284" i="2"/>
  <c r="K284" i="2"/>
  <c r="L284" i="2"/>
  <c r="M284" i="2"/>
  <c r="N284" i="2"/>
  <c r="S284" i="2"/>
  <c r="T284" i="2"/>
  <c r="J285" i="2"/>
  <c r="K285" i="2"/>
  <c r="L285" i="2"/>
  <c r="M285" i="2"/>
  <c r="N285" i="2"/>
  <c r="S285" i="2"/>
  <c r="T285" i="2"/>
  <c r="J286" i="2"/>
  <c r="K286" i="2"/>
  <c r="L286" i="2"/>
  <c r="M286" i="2"/>
  <c r="N286" i="2"/>
  <c r="S286" i="2"/>
  <c r="T286" i="2"/>
  <c r="J287" i="2"/>
  <c r="K287" i="2"/>
  <c r="L287" i="2"/>
  <c r="M287" i="2"/>
  <c r="N287" i="2"/>
  <c r="S287" i="2"/>
  <c r="T287" i="2"/>
  <c r="J288" i="2"/>
  <c r="K288" i="2"/>
  <c r="L288" i="2"/>
  <c r="M288" i="2"/>
  <c r="N288" i="2"/>
  <c r="S288" i="2"/>
  <c r="T288" i="2"/>
  <c r="J289" i="2"/>
  <c r="K289" i="2"/>
  <c r="L289" i="2"/>
  <c r="M289" i="2"/>
  <c r="N289" i="2"/>
  <c r="S289" i="2"/>
  <c r="T289" i="2"/>
  <c r="J290" i="2"/>
  <c r="K290" i="2"/>
  <c r="L290" i="2"/>
  <c r="M290" i="2"/>
  <c r="N290" i="2"/>
  <c r="S290" i="2"/>
  <c r="T290" i="2"/>
  <c r="J291" i="2"/>
  <c r="K291" i="2"/>
  <c r="L291" i="2"/>
  <c r="M291" i="2"/>
  <c r="N291" i="2"/>
  <c r="S291" i="2"/>
  <c r="T291" i="2"/>
  <c r="J292" i="2"/>
  <c r="K292" i="2"/>
  <c r="L292" i="2"/>
  <c r="M292" i="2"/>
  <c r="N292" i="2"/>
  <c r="S292" i="2"/>
  <c r="T292" i="2"/>
  <c r="J293" i="2"/>
  <c r="K293" i="2"/>
  <c r="L293" i="2"/>
  <c r="M293" i="2"/>
  <c r="N293" i="2"/>
  <c r="S293" i="2"/>
  <c r="T293" i="2"/>
  <c r="J294" i="2"/>
  <c r="K294" i="2"/>
  <c r="L294" i="2"/>
  <c r="M294" i="2"/>
  <c r="N294" i="2"/>
  <c r="S294" i="2"/>
  <c r="T294" i="2"/>
  <c r="J295" i="2"/>
  <c r="K295" i="2"/>
  <c r="L295" i="2"/>
  <c r="M295" i="2"/>
  <c r="N295" i="2"/>
  <c r="S295" i="2"/>
  <c r="T295" i="2"/>
  <c r="J296" i="2"/>
  <c r="K296" i="2"/>
  <c r="L296" i="2"/>
  <c r="M296" i="2"/>
  <c r="N296" i="2"/>
  <c r="S296" i="2"/>
  <c r="T296" i="2"/>
  <c r="J297" i="2"/>
  <c r="K297" i="2"/>
  <c r="L297" i="2"/>
  <c r="M297" i="2"/>
  <c r="N297" i="2"/>
  <c r="S297" i="2"/>
  <c r="T297" i="2"/>
  <c r="J298" i="2"/>
  <c r="K298" i="2"/>
  <c r="L298" i="2"/>
  <c r="M298" i="2"/>
  <c r="N298" i="2"/>
  <c r="S298" i="2"/>
  <c r="T298" i="2"/>
  <c r="J299" i="2"/>
  <c r="K299" i="2"/>
  <c r="L299" i="2"/>
  <c r="M299" i="2"/>
  <c r="N299" i="2"/>
  <c r="S299" i="2"/>
  <c r="T299" i="2"/>
  <c r="J300" i="2"/>
  <c r="K300" i="2"/>
  <c r="L300" i="2"/>
  <c r="M300" i="2"/>
  <c r="N300" i="2"/>
  <c r="S300" i="2"/>
  <c r="T300" i="2"/>
  <c r="J301" i="2"/>
  <c r="K301" i="2"/>
  <c r="L301" i="2"/>
  <c r="M301" i="2"/>
  <c r="N301" i="2"/>
  <c r="S301" i="2"/>
  <c r="T301" i="2"/>
  <c r="T272" i="2"/>
  <c r="S272" i="2"/>
  <c r="N272" i="2"/>
  <c r="M272" i="2"/>
  <c r="L272" i="2"/>
  <c r="K272" i="2"/>
  <c r="J272" i="2"/>
  <c r="J239" i="2"/>
  <c r="K239" i="2"/>
  <c r="L239" i="2"/>
  <c r="M239" i="2"/>
  <c r="N239" i="2"/>
  <c r="S239" i="2"/>
  <c r="T239" i="2"/>
  <c r="J240" i="2"/>
  <c r="K240" i="2"/>
  <c r="L240" i="2"/>
  <c r="M240" i="2"/>
  <c r="N240" i="2"/>
  <c r="S240" i="2"/>
  <c r="T240" i="2"/>
  <c r="J241" i="2"/>
  <c r="K241" i="2"/>
  <c r="L241" i="2"/>
  <c r="M241" i="2"/>
  <c r="N241" i="2"/>
  <c r="S241" i="2"/>
  <c r="T241" i="2"/>
  <c r="J242" i="2"/>
  <c r="K242" i="2"/>
  <c r="L242" i="2"/>
  <c r="M242" i="2"/>
  <c r="N242" i="2"/>
  <c r="S242" i="2"/>
  <c r="T242" i="2"/>
  <c r="J243" i="2"/>
  <c r="K243" i="2"/>
  <c r="L243" i="2"/>
  <c r="M243" i="2"/>
  <c r="N243" i="2"/>
  <c r="S243" i="2"/>
  <c r="T243" i="2"/>
  <c r="J244" i="2"/>
  <c r="K244" i="2"/>
  <c r="L244" i="2"/>
  <c r="M244" i="2"/>
  <c r="N244" i="2"/>
  <c r="S244" i="2"/>
  <c r="T244" i="2"/>
  <c r="J245" i="2"/>
  <c r="K245" i="2"/>
  <c r="L245" i="2"/>
  <c r="M245" i="2"/>
  <c r="N245" i="2"/>
  <c r="S245" i="2"/>
  <c r="T245" i="2"/>
  <c r="J246" i="2"/>
  <c r="K246" i="2"/>
  <c r="L246" i="2"/>
  <c r="M246" i="2"/>
  <c r="N246" i="2"/>
  <c r="S246" i="2"/>
  <c r="T246" i="2"/>
  <c r="J247" i="2"/>
  <c r="K247" i="2"/>
  <c r="L247" i="2"/>
  <c r="M247" i="2"/>
  <c r="N247" i="2"/>
  <c r="S247" i="2"/>
  <c r="T247" i="2"/>
  <c r="J248" i="2"/>
  <c r="K248" i="2"/>
  <c r="L248" i="2"/>
  <c r="M248" i="2"/>
  <c r="N248" i="2"/>
  <c r="S248" i="2"/>
  <c r="T248" i="2"/>
  <c r="J249" i="2"/>
  <c r="K249" i="2"/>
  <c r="L249" i="2"/>
  <c r="M249" i="2"/>
  <c r="N249" i="2"/>
  <c r="S249" i="2"/>
  <c r="T249" i="2"/>
  <c r="J250" i="2"/>
  <c r="K250" i="2"/>
  <c r="L250" i="2"/>
  <c r="M250" i="2"/>
  <c r="N250" i="2"/>
  <c r="S250" i="2"/>
  <c r="T250" i="2"/>
  <c r="J251" i="2"/>
  <c r="K251" i="2"/>
  <c r="L251" i="2"/>
  <c r="M251" i="2"/>
  <c r="N251" i="2"/>
  <c r="S251" i="2"/>
  <c r="T251" i="2"/>
  <c r="J252" i="2"/>
  <c r="K252" i="2"/>
  <c r="L252" i="2"/>
  <c r="M252" i="2"/>
  <c r="N252" i="2"/>
  <c r="S252" i="2"/>
  <c r="T252" i="2"/>
  <c r="J253" i="2"/>
  <c r="K253" i="2"/>
  <c r="L253" i="2"/>
  <c r="M253" i="2"/>
  <c r="N253" i="2"/>
  <c r="S253" i="2"/>
  <c r="T253" i="2"/>
  <c r="J254" i="2"/>
  <c r="K254" i="2"/>
  <c r="L254" i="2"/>
  <c r="M254" i="2"/>
  <c r="N254" i="2"/>
  <c r="S254" i="2"/>
  <c r="T254" i="2"/>
  <c r="J255" i="2"/>
  <c r="K255" i="2"/>
  <c r="L255" i="2"/>
  <c r="M255" i="2"/>
  <c r="N255" i="2"/>
  <c r="S255" i="2"/>
  <c r="T255" i="2"/>
  <c r="J256" i="2"/>
  <c r="K256" i="2"/>
  <c r="L256" i="2"/>
  <c r="M256" i="2"/>
  <c r="N256" i="2"/>
  <c r="S256" i="2"/>
  <c r="T256" i="2"/>
  <c r="J257" i="2"/>
  <c r="K257" i="2"/>
  <c r="L257" i="2"/>
  <c r="M257" i="2"/>
  <c r="N257" i="2"/>
  <c r="S257" i="2"/>
  <c r="T257" i="2"/>
  <c r="J258" i="2"/>
  <c r="K258" i="2"/>
  <c r="L258" i="2"/>
  <c r="M258" i="2"/>
  <c r="N258" i="2"/>
  <c r="S258" i="2"/>
  <c r="T258" i="2"/>
  <c r="J259" i="2"/>
  <c r="K259" i="2"/>
  <c r="L259" i="2"/>
  <c r="M259" i="2"/>
  <c r="N259" i="2"/>
  <c r="S259" i="2"/>
  <c r="T259" i="2"/>
  <c r="J260" i="2"/>
  <c r="K260" i="2"/>
  <c r="L260" i="2"/>
  <c r="M260" i="2"/>
  <c r="N260" i="2"/>
  <c r="S260" i="2"/>
  <c r="T260" i="2"/>
  <c r="J261" i="2"/>
  <c r="K261" i="2"/>
  <c r="L261" i="2"/>
  <c r="M261" i="2"/>
  <c r="N261" i="2"/>
  <c r="S261" i="2"/>
  <c r="T261" i="2"/>
  <c r="J262" i="2"/>
  <c r="K262" i="2"/>
  <c r="L262" i="2"/>
  <c r="M262" i="2"/>
  <c r="N262" i="2"/>
  <c r="S262" i="2"/>
  <c r="T262" i="2"/>
  <c r="J263" i="2"/>
  <c r="K263" i="2"/>
  <c r="L263" i="2"/>
  <c r="M263" i="2"/>
  <c r="N263" i="2"/>
  <c r="S263" i="2"/>
  <c r="T263" i="2"/>
  <c r="J264" i="2"/>
  <c r="K264" i="2"/>
  <c r="L264" i="2"/>
  <c r="M264" i="2"/>
  <c r="N264" i="2"/>
  <c r="S264" i="2"/>
  <c r="T264" i="2"/>
  <c r="J265" i="2"/>
  <c r="K265" i="2"/>
  <c r="L265" i="2"/>
  <c r="M265" i="2"/>
  <c r="N265" i="2"/>
  <c r="S265" i="2"/>
  <c r="T265" i="2"/>
  <c r="J266" i="2"/>
  <c r="K266" i="2"/>
  <c r="L266" i="2"/>
  <c r="M266" i="2"/>
  <c r="N266" i="2"/>
  <c r="S266" i="2"/>
  <c r="T266" i="2"/>
  <c r="J267" i="2"/>
  <c r="K267" i="2"/>
  <c r="L267" i="2"/>
  <c r="M267" i="2"/>
  <c r="N267" i="2"/>
  <c r="S267" i="2"/>
  <c r="T267" i="2"/>
  <c r="J268" i="2"/>
  <c r="K268" i="2"/>
  <c r="L268" i="2"/>
  <c r="M268" i="2"/>
  <c r="N268" i="2"/>
  <c r="S268" i="2"/>
  <c r="T268" i="2"/>
  <c r="T238" i="2"/>
  <c r="S238" i="2"/>
  <c r="N238" i="2"/>
  <c r="M238" i="2"/>
  <c r="L238" i="2"/>
  <c r="K238" i="2"/>
  <c r="J238" i="2"/>
  <c r="J205" i="2"/>
  <c r="K205" i="2"/>
  <c r="L205" i="2"/>
  <c r="M205" i="2"/>
  <c r="N205" i="2"/>
  <c r="S205" i="2"/>
  <c r="T205" i="2"/>
  <c r="J206" i="2"/>
  <c r="K206" i="2"/>
  <c r="L206" i="2"/>
  <c r="M206" i="2"/>
  <c r="N206" i="2"/>
  <c r="S206" i="2"/>
  <c r="T206" i="2"/>
  <c r="J207" i="2"/>
  <c r="K207" i="2"/>
  <c r="L207" i="2"/>
  <c r="M207" i="2"/>
  <c r="N207" i="2"/>
  <c r="S207" i="2"/>
  <c r="T207" i="2"/>
  <c r="J208" i="2"/>
  <c r="K208" i="2"/>
  <c r="L208" i="2"/>
  <c r="M208" i="2"/>
  <c r="N208" i="2"/>
  <c r="S208" i="2"/>
  <c r="T208" i="2"/>
  <c r="J209" i="2"/>
  <c r="K209" i="2"/>
  <c r="L209" i="2"/>
  <c r="M209" i="2"/>
  <c r="N209" i="2"/>
  <c r="S209" i="2"/>
  <c r="T209" i="2"/>
  <c r="J210" i="2"/>
  <c r="K210" i="2"/>
  <c r="L210" i="2"/>
  <c r="M210" i="2"/>
  <c r="N210" i="2"/>
  <c r="S210" i="2"/>
  <c r="T210" i="2"/>
  <c r="J211" i="2"/>
  <c r="K211" i="2"/>
  <c r="L211" i="2"/>
  <c r="M211" i="2"/>
  <c r="N211" i="2"/>
  <c r="S211" i="2"/>
  <c r="T211" i="2"/>
  <c r="J212" i="2"/>
  <c r="K212" i="2"/>
  <c r="L212" i="2"/>
  <c r="M212" i="2"/>
  <c r="N212" i="2"/>
  <c r="S212" i="2"/>
  <c r="T212" i="2"/>
  <c r="J213" i="2"/>
  <c r="K213" i="2"/>
  <c r="L213" i="2"/>
  <c r="M213" i="2"/>
  <c r="N213" i="2"/>
  <c r="S213" i="2"/>
  <c r="T213" i="2"/>
  <c r="J214" i="2"/>
  <c r="K214" i="2"/>
  <c r="L214" i="2"/>
  <c r="M214" i="2"/>
  <c r="N214" i="2"/>
  <c r="S214" i="2"/>
  <c r="T214" i="2"/>
  <c r="J215" i="2"/>
  <c r="K215" i="2"/>
  <c r="L215" i="2"/>
  <c r="M215" i="2"/>
  <c r="N215" i="2"/>
  <c r="S215" i="2"/>
  <c r="T215" i="2"/>
  <c r="J216" i="2"/>
  <c r="K216" i="2"/>
  <c r="L216" i="2"/>
  <c r="M216" i="2"/>
  <c r="N216" i="2"/>
  <c r="S216" i="2"/>
  <c r="T216" i="2"/>
  <c r="J217" i="2"/>
  <c r="K217" i="2"/>
  <c r="L217" i="2"/>
  <c r="M217" i="2"/>
  <c r="N217" i="2"/>
  <c r="S217" i="2"/>
  <c r="T217" i="2"/>
  <c r="J218" i="2"/>
  <c r="K218" i="2"/>
  <c r="L218" i="2"/>
  <c r="M218" i="2"/>
  <c r="N218" i="2"/>
  <c r="S218" i="2"/>
  <c r="T218" i="2"/>
  <c r="J219" i="2"/>
  <c r="K219" i="2"/>
  <c r="L219" i="2"/>
  <c r="M219" i="2"/>
  <c r="N219" i="2"/>
  <c r="S219" i="2"/>
  <c r="T219" i="2"/>
  <c r="J220" i="2"/>
  <c r="K220" i="2"/>
  <c r="L220" i="2"/>
  <c r="M220" i="2"/>
  <c r="N220" i="2"/>
  <c r="S220" i="2"/>
  <c r="T220" i="2"/>
  <c r="J221" i="2"/>
  <c r="K221" i="2"/>
  <c r="L221" i="2"/>
  <c r="M221" i="2"/>
  <c r="N221" i="2"/>
  <c r="S221" i="2"/>
  <c r="T221" i="2"/>
  <c r="J222" i="2"/>
  <c r="K222" i="2"/>
  <c r="L222" i="2"/>
  <c r="M222" i="2"/>
  <c r="N222" i="2"/>
  <c r="S222" i="2"/>
  <c r="T222" i="2"/>
  <c r="J223" i="2"/>
  <c r="K223" i="2"/>
  <c r="L223" i="2"/>
  <c r="M223" i="2"/>
  <c r="N223" i="2"/>
  <c r="S223" i="2"/>
  <c r="T223" i="2"/>
  <c r="J224" i="2"/>
  <c r="K224" i="2"/>
  <c r="L224" i="2"/>
  <c r="M224" i="2"/>
  <c r="N224" i="2"/>
  <c r="S224" i="2"/>
  <c r="T224" i="2"/>
  <c r="J225" i="2"/>
  <c r="K225" i="2"/>
  <c r="L225" i="2"/>
  <c r="M225" i="2"/>
  <c r="N225" i="2"/>
  <c r="S225" i="2"/>
  <c r="T225" i="2"/>
  <c r="J226" i="2"/>
  <c r="K226" i="2"/>
  <c r="L226" i="2"/>
  <c r="M226" i="2"/>
  <c r="N226" i="2"/>
  <c r="S226" i="2"/>
  <c r="T226" i="2"/>
  <c r="J227" i="2"/>
  <c r="K227" i="2"/>
  <c r="L227" i="2"/>
  <c r="M227" i="2"/>
  <c r="N227" i="2"/>
  <c r="S227" i="2"/>
  <c r="T227" i="2"/>
  <c r="J228" i="2"/>
  <c r="K228" i="2"/>
  <c r="L228" i="2"/>
  <c r="M228" i="2"/>
  <c r="N228" i="2"/>
  <c r="S228" i="2"/>
  <c r="T228" i="2"/>
  <c r="J229" i="2"/>
  <c r="K229" i="2"/>
  <c r="L229" i="2"/>
  <c r="M229" i="2"/>
  <c r="N229" i="2"/>
  <c r="S229" i="2"/>
  <c r="T229" i="2"/>
  <c r="J230" i="2"/>
  <c r="K230" i="2"/>
  <c r="L230" i="2"/>
  <c r="M230" i="2"/>
  <c r="N230" i="2"/>
  <c r="S230" i="2"/>
  <c r="T230" i="2"/>
  <c r="J231" i="2"/>
  <c r="K231" i="2"/>
  <c r="L231" i="2"/>
  <c r="M231" i="2"/>
  <c r="N231" i="2"/>
  <c r="S231" i="2"/>
  <c r="T231" i="2"/>
  <c r="J232" i="2"/>
  <c r="K232" i="2"/>
  <c r="L232" i="2"/>
  <c r="M232" i="2"/>
  <c r="N232" i="2"/>
  <c r="S232" i="2"/>
  <c r="T232" i="2"/>
  <c r="J233" i="2"/>
  <c r="K233" i="2"/>
  <c r="L233" i="2"/>
  <c r="M233" i="2"/>
  <c r="N233" i="2"/>
  <c r="S233" i="2"/>
  <c r="T233" i="2"/>
  <c r="J234" i="2"/>
  <c r="K234" i="2"/>
  <c r="L234" i="2"/>
  <c r="M234" i="2"/>
  <c r="N234" i="2"/>
  <c r="S234" i="2"/>
  <c r="T234" i="2"/>
  <c r="T204" i="2"/>
  <c r="S204" i="2"/>
  <c r="N204" i="2"/>
  <c r="M204" i="2"/>
  <c r="L204" i="2"/>
  <c r="K204" i="2"/>
  <c r="J204" i="2"/>
  <c r="J172" i="2"/>
  <c r="K172" i="2"/>
  <c r="L172" i="2"/>
  <c r="M172" i="2"/>
  <c r="N172" i="2"/>
  <c r="S172" i="2"/>
  <c r="T172" i="2"/>
  <c r="J173" i="2"/>
  <c r="K173" i="2"/>
  <c r="L173" i="2"/>
  <c r="M173" i="2"/>
  <c r="N173" i="2"/>
  <c r="S173" i="2"/>
  <c r="T173" i="2"/>
  <c r="J174" i="2"/>
  <c r="K174" i="2"/>
  <c r="L174" i="2"/>
  <c r="M174" i="2"/>
  <c r="N174" i="2"/>
  <c r="S174" i="2"/>
  <c r="T174" i="2"/>
  <c r="J175" i="2"/>
  <c r="K175" i="2"/>
  <c r="L175" i="2"/>
  <c r="M175" i="2"/>
  <c r="N175" i="2"/>
  <c r="S175" i="2"/>
  <c r="T175" i="2"/>
  <c r="J176" i="2"/>
  <c r="K176" i="2"/>
  <c r="L176" i="2"/>
  <c r="M176" i="2"/>
  <c r="N176" i="2"/>
  <c r="S176" i="2"/>
  <c r="T176" i="2"/>
  <c r="J177" i="2"/>
  <c r="K177" i="2"/>
  <c r="L177" i="2"/>
  <c r="M177" i="2"/>
  <c r="N177" i="2"/>
  <c r="S177" i="2"/>
  <c r="T177" i="2"/>
  <c r="J178" i="2"/>
  <c r="K178" i="2"/>
  <c r="L178" i="2"/>
  <c r="M178" i="2"/>
  <c r="N178" i="2"/>
  <c r="S178" i="2"/>
  <c r="T178" i="2"/>
  <c r="J179" i="2"/>
  <c r="K179" i="2"/>
  <c r="L179" i="2"/>
  <c r="M179" i="2"/>
  <c r="N179" i="2"/>
  <c r="S179" i="2"/>
  <c r="T179" i="2"/>
  <c r="J180" i="2"/>
  <c r="K180" i="2"/>
  <c r="L180" i="2"/>
  <c r="M180" i="2"/>
  <c r="N180" i="2"/>
  <c r="S180" i="2"/>
  <c r="T180" i="2"/>
  <c r="J181" i="2"/>
  <c r="K181" i="2"/>
  <c r="L181" i="2"/>
  <c r="M181" i="2"/>
  <c r="N181" i="2"/>
  <c r="S181" i="2"/>
  <c r="T181" i="2"/>
  <c r="J182" i="2"/>
  <c r="K182" i="2"/>
  <c r="L182" i="2"/>
  <c r="M182" i="2"/>
  <c r="N182" i="2"/>
  <c r="S182" i="2"/>
  <c r="T182" i="2"/>
  <c r="J183" i="2"/>
  <c r="K183" i="2"/>
  <c r="L183" i="2"/>
  <c r="M183" i="2"/>
  <c r="N183" i="2"/>
  <c r="S183" i="2"/>
  <c r="T183" i="2"/>
  <c r="J184" i="2"/>
  <c r="K184" i="2"/>
  <c r="L184" i="2"/>
  <c r="M184" i="2"/>
  <c r="N184" i="2"/>
  <c r="S184" i="2"/>
  <c r="T184" i="2"/>
  <c r="J185" i="2"/>
  <c r="K185" i="2"/>
  <c r="L185" i="2"/>
  <c r="M185" i="2"/>
  <c r="N185" i="2"/>
  <c r="S185" i="2"/>
  <c r="T185" i="2"/>
  <c r="J186" i="2"/>
  <c r="K186" i="2"/>
  <c r="L186" i="2"/>
  <c r="M186" i="2"/>
  <c r="N186" i="2"/>
  <c r="S186" i="2"/>
  <c r="T186" i="2"/>
  <c r="J187" i="2"/>
  <c r="K187" i="2"/>
  <c r="L187" i="2"/>
  <c r="M187" i="2"/>
  <c r="N187" i="2"/>
  <c r="S187" i="2"/>
  <c r="T187" i="2"/>
  <c r="J188" i="2"/>
  <c r="K188" i="2"/>
  <c r="L188" i="2"/>
  <c r="M188" i="2"/>
  <c r="N188" i="2"/>
  <c r="S188" i="2"/>
  <c r="T188" i="2"/>
  <c r="J189" i="2"/>
  <c r="K189" i="2"/>
  <c r="L189" i="2"/>
  <c r="M189" i="2"/>
  <c r="N189" i="2"/>
  <c r="S189" i="2"/>
  <c r="T189" i="2"/>
  <c r="J190" i="2"/>
  <c r="K190" i="2"/>
  <c r="L190" i="2"/>
  <c r="M190" i="2"/>
  <c r="N190" i="2"/>
  <c r="S190" i="2"/>
  <c r="T190" i="2"/>
  <c r="J191" i="2"/>
  <c r="K191" i="2"/>
  <c r="L191" i="2"/>
  <c r="M191" i="2"/>
  <c r="N191" i="2"/>
  <c r="S191" i="2"/>
  <c r="T191" i="2"/>
  <c r="J192" i="2"/>
  <c r="K192" i="2"/>
  <c r="L192" i="2"/>
  <c r="M192" i="2"/>
  <c r="N192" i="2"/>
  <c r="S192" i="2"/>
  <c r="T192" i="2"/>
  <c r="J193" i="2"/>
  <c r="K193" i="2"/>
  <c r="L193" i="2"/>
  <c r="M193" i="2"/>
  <c r="N193" i="2"/>
  <c r="S193" i="2"/>
  <c r="T193" i="2"/>
  <c r="J194" i="2"/>
  <c r="K194" i="2"/>
  <c r="L194" i="2"/>
  <c r="M194" i="2"/>
  <c r="N194" i="2"/>
  <c r="S194" i="2"/>
  <c r="T194" i="2"/>
  <c r="J195" i="2"/>
  <c r="K195" i="2"/>
  <c r="L195" i="2"/>
  <c r="M195" i="2"/>
  <c r="N195" i="2"/>
  <c r="S195" i="2"/>
  <c r="T195" i="2"/>
  <c r="J196" i="2"/>
  <c r="K196" i="2"/>
  <c r="L196" i="2"/>
  <c r="M196" i="2"/>
  <c r="N196" i="2"/>
  <c r="S196" i="2"/>
  <c r="T196" i="2"/>
  <c r="J197" i="2"/>
  <c r="K197" i="2"/>
  <c r="L197" i="2"/>
  <c r="M197" i="2"/>
  <c r="N197" i="2"/>
  <c r="S197" i="2"/>
  <c r="T197" i="2"/>
  <c r="J198" i="2"/>
  <c r="K198" i="2"/>
  <c r="L198" i="2"/>
  <c r="M198" i="2"/>
  <c r="N198" i="2"/>
  <c r="S198" i="2"/>
  <c r="T198" i="2"/>
  <c r="J199" i="2"/>
  <c r="K199" i="2"/>
  <c r="L199" i="2"/>
  <c r="M199" i="2"/>
  <c r="N199" i="2"/>
  <c r="S199" i="2"/>
  <c r="T199" i="2"/>
  <c r="J200" i="2"/>
  <c r="K200" i="2"/>
  <c r="L200" i="2"/>
  <c r="M200" i="2"/>
  <c r="N200" i="2"/>
  <c r="S200" i="2"/>
  <c r="T200" i="2"/>
  <c r="T171" i="2"/>
  <c r="S171" i="2"/>
  <c r="N171" i="2"/>
  <c r="M171" i="2"/>
  <c r="L171" i="2"/>
  <c r="K171" i="2"/>
  <c r="J171" i="2"/>
  <c r="J138" i="2"/>
  <c r="K138" i="2"/>
  <c r="L138" i="2"/>
  <c r="M138" i="2"/>
  <c r="N138" i="2"/>
  <c r="S138" i="2"/>
  <c r="T138" i="2"/>
  <c r="J139" i="2"/>
  <c r="K139" i="2"/>
  <c r="L139" i="2"/>
  <c r="M139" i="2"/>
  <c r="N139" i="2"/>
  <c r="S139" i="2"/>
  <c r="T139" i="2"/>
  <c r="J140" i="2"/>
  <c r="K140" i="2"/>
  <c r="L140" i="2"/>
  <c r="M140" i="2"/>
  <c r="N140" i="2"/>
  <c r="S140" i="2"/>
  <c r="T140" i="2"/>
  <c r="J141" i="2"/>
  <c r="K141" i="2"/>
  <c r="L141" i="2"/>
  <c r="M141" i="2"/>
  <c r="N141" i="2"/>
  <c r="S141" i="2"/>
  <c r="T141" i="2"/>
  <c r="J142" i="2"/>
  <c r="K142" i="2"/>
  <c r="L142" i="2"/>
  <c r="M142" i="2"/>
  <c r="N142" i="2"/>
  <c r="S142" i="2"/>
  <c r="T142" i="2"/>
  <c r="J143" i="2"/>
  <c r="K143" i="2"/>
  <c r="L143" i="2"/>
  <c r="M143" i="2"/>
  <c r="N143" i="2"/>
  <c r="S143" i="2"/>
  <c r="T143" i="2"/>
  <c r="J144" i="2"/>
  <c r="K144" i="2"/>
  <c r="L144" i="2"/>
  <c r="M144" i="2"/>
  <c r="N144" i="2"/>
  <c r="S144" i="2"/>
  <c r="T144" i="2"/>
  <c r="J145" i="2"/>
  <c r="K145" i="2"/>
  <c r="L145" i="2"/>
  <c r="M145" i="2"/>
  <c r="N145" i="2"/>
  <c r="S145" i="2"/>
  <c r="T145" i="2"/>
  <c r="J146" i="2"/>
  <c r="K146" i="2"/>
  <c r="L146" i="2"/>
  <c r="M146" i="2"/>
  <c r="N146" i="2"/>
  <c r="S146" i="2"/>
  <c r="T146" i="2"/>
  <c r="J147" i="2"/>
  <c r="K147" i="2"/>
  <c r="L147" i="2"/>
  <c r="M147" i="2"/>
  <c r="N147" i="2"/>
  <c r="S147" i="2"/>
  <c r="T147" i="2"/>
  <c r="J148" i="2"/>
  <c r="K148" i="2"/>
  <c r="L148" i="2"/>
  <c r="M148" i="2"/>
  <c r="N148" i="2"/>
  <c r="S148" i="2"/>
  <c r="T148" i="2"/>
  <c r="J149" i="2"/>
  <c r="K149" i="2"/>
  <c r="L149" i="2"/>
  <c r="M149" i="2"/>
  <c r="N149" i="2"/>
  <c r="S149" i="2"/>
  <c r="T149" i="2"/>
  <c r="J150" i="2"/>
  <c r="K150" i="2"/>
  <c r="L150" i="2"/>
  <c r="M150" i="2"/>
  <c r="N150" i="2"/>
  <c r="S150" i="2"/>
  <c r="T150" i="2"/>
  <c r="J151" i="2"/>
  <c r="K151" i="2"/>
  <c r="L151" i="2"/>
  <c r="M151" i="2"/>
  <c r="N151" i="2"/>
  <c r="S151" i="2"/>
  <c r="T151" i="2"/>
  <c r="J152" i="2"/>
  <c r="K152" i="2"/>
  <c r="L152" i="2"/>
  <c r="M152" i="2"/>
  <c r="N152" i="2"/>
  <c r="S152" i="2"/>
  <c r="T152" i="2"/>
  <c r="J153" i="2"/>
  <c r="K153" i="2"/>
  <c r="L153" i="2"/>
  <c r="M153" i="2"/>
  <c r="N153" i="2"/>
  <c r="S153" i="2"/>
  <c r="T153" i="2"/>
  <c r="J154" i="2"/>
  <c r="K154" i="2"/>
  <c r="L154" i="2"/>
  <c r="M154" i="2"/>
  <c r="N154" i="2"/>
  <c r="S154" i="2"/>
  <c r="T154" i="2"/>
  <c r="J155" i="2"/>
  <c r="K155" i="2"/>
  <c r="L155" i="2"/>
  <c r="M155" i="2"/>
  <c r="N155" i="2"/>
  <c r="S155" i="2"/>
  <c r="T155" i="2"/>
  <c r="J156" i="2"/>
  <c r="K156" i="2"/>
  <c r="L156" i="2"/>
  <c r="M156" i="2"/>
  <c r="N156" i="2"/>
  <c r="S156" i="2"/>
  <c r="T156" i="2"/>
  <c r="J157" i="2"/>
  <c r="K157" i="2"/>
  <c r="L157" i="2"/>
  <c r="M157" i="2"/>
  <c r="N157" i="2"/>
  <c r="S157" i="2"/>
  <c r="T157" i="2"/>
  <c r="J158" i="2"/>
  <c r="K158" i="2"/>
  <c r="L158" i="2"/>
  <c r="M158" i="2"/>
  <c r="N158" i="2"/>
  <c r="S158" i="2"/>
  <c r="T158" i="2"/>
  <c r="J159" i="2"/>
  <c r="K159" i="2"/>
  <c r="L159" i="2"/>
  <c r="M159" i="2"/>
  <c r="N159" i="2"/>
  <c r="S159" i="2"/>
  <c r="T159" i="2"/>
  <c r="J160" i="2"/>
  <c r="K160" i="2"/>
  <c r="L160" i="2"/>
  <c r="M160" i="2"/>
  <c r="N160" i="2"/>
  <c r="S160" i="2"/>
  <c r="T160" i="2"/>
  <c r="J161" i="2"/>
  <c r="K161" i="2"/>
  <c r="L161" i="2"/>
  <c r="M161" i="2"/>
  <c r="N161" i="2"/>
  <c r="S161" i="2"/>
  <c r="T161" i="2"/>
  <c r="J162" i="2"/>
  <c r="K162" i="2"/>
  <c r="L162" i="2"/>
  <c r="M162" i="2"/>
  <c r="N162" i="2"/>
  <c r="S162" i="2"/>
  <c r="T162" i="2"/>
  <c r="J163" i="2"/>
  <c r="K163" i="2"/>
  <c r="L163" i="2"/>
  <c r="M163" i="2"/>
  <c r="N163" i="2"/>
  <c r="S163" i="2"/>
  <c r="T163" i="2"/>
  <c r="J164" i="2"/>
  <c r="K164" i="2"/>
  <c r="L164" i="2"/>
  <c r="M164" i="2"/>
  <c r="N164" i="2"/>
  <c r="S164" i="2"/>
  <c r="T164" i="2"/>
  <c r="J165" i="2"/>
  <c r="K165" i="2"/>
  <c r="L165" i="2"/>
  <c r="M165" i="2"/>
  <c r="N165" i="2"/>
  <c r="S165" i="2"/>
  <c r="T165" i="2"/>
  <c r="J166" i="2"/>
  <c r="K166" i="2"/>
  <c r="L166" i="2"/>
  <c r="M166" i="2"/>
  <c r="N166" i="2"/>
  <c r="S166" i="2"/>
  <c r="T166" i="2"/>
  <c r="J167" i="2"/>
  <c r="K167" i="2"/>
  <c r="L167" i="2"/>
  <c r="M167" i="2"/>
  <c r="N167" i="2"/>
  <c r="S167" i="2"/>
  <c r="T167" i="2"/>
  <c r="T137" i="2"/>
  <c r="S137" i="2"/>
  <c r="N137" i="2"/>
  <c r="M137" i="2"/>
  <c r="L137" i="2"/>
  <c r="K137" i="2"/>
  <c r="J137" i="2"/>
  <c r="J105" i="2"/>
  <c r="K105" i="2"/>
  <c r="L105" i="2"/>
  <c r="M105" i="2"/>
  <c r="N105" i="2"/>
  <c r="S105" i="2"/>
  <c r="T105" i="2"/>
  <c r="J106" i="2"/>
  <c r="K106" i="2"/>
  <c r="L106" i="2"/>
  <c r="M106" i="2"/>
  <c r="N106" i="2"/>
  <c r="S106" i="2"/>
  <c r="T106" i="2"/>
  <c r="J107" i="2"/>
  <c r="K107" i="2"/>
  <c r="L107" i="2"/>
  <c r="M107" i="2"/>
  <c r="N107" i="2"/>
  <c r="S107" i="2"/>
  <c r="T107" i="2"/>
  <c r="J108" i="2"/>
  <c r="K108" i="2"/>
  <c r="L108" i="2"/>
  <c r="M108" i="2"/>
  <c r="N108" i="2"/>
  <c r="S108" i="2"/>
  <c r="T108" i="2"/>
  <c r="J109" i="2"/>
  <c r="K109" i="2"/>
  <c r="L109" i="2"/>
  <c r="M109" i="2"/>
  <c r="N109" i="2"/>
  <c r="S109" i="2"/>
  <c r="T109" i="2"/>
  <c r="J110" i="2"/>
  <c r="K110" i="2"/>
  <c r="L110" i="2"/>
  <c r="M110" i="2"/>
  <c r="N110" i="2"/>
  <c r="S110" i="2"/>
  <c r="T110" i="2"/>
  <c r="J111" i="2"/>
  <c r="K111" i="2"/>
  <c r="L111" i="2"/>
  <c r="M111" i="2"/>
  <c r="N111" i="2"/>
  <c r="S111" i="2"/>
  <c r="T111" i="2"/>
  <c r="J112" i="2"/>
  <c r="K112" i="2"/>
  <c r="L112" i="2"/>
  <c r="M112" i="2"/>
  <c r="N112" i="2"/>
  <c r="S112" i="2"/>
  <c r="T112" i="2"/>
  <c r="J113" i="2"/>
  <c r="K113" i="2"/>
  <c r="L113" i="2"/>
  <c r="M113" i="2"/>
  <c r="N113" i="2"/>
  <c r="S113" i="2"/>
  <c r="T113" i="2"/>
  <c r="J114" i="2"/>
  <c r="K114" i="2"/>
  <c r="L114" i="2"/>
  <c r="M114" i="2"/>
  <c r="N114" i="2"/>
  <c r="S114" i="2"/>
  <c r="T114" i="2"/>
  <c r="J115" i="2"/>
  <c r="K115" i="2"/>
  <c r="L115" i="2"/>
  <c r="M115" i="2"/>
  <c r="N115" i="2"/>
  <c r="S115" i="2"/>
  <c r="T115" i="2"/>
  <c r="J116" i="2"/>
  <c r="K116" i="2"/>
  <c r="L116" i="2"/>
  <c r="M116" i="2"/>
  <c r="N116" i="2"/>
  <c r="S116" i="2"/>
  <c r="T116" i="2"/>
  <c r="J117" i="2"/>
  <c r="K117" i="2"/>
  <c r="L117" i="2"/>
  <c r="M117" i="2"/>
  <c r="N117" i="2"/>
  <c r="S117" i="2"/>
  <c r="T117" i="2"/>
  <c r="J118" i="2"/>
  <c r="K118" i="2"/>
  <c r="L118" i="2"/>
  <c r="M118" i="2"/>
  <c r="N118" i="2"/>
  <c r="S118" i="2"/>
  <c r="T118" i="2"/>
  <c r="J119" i="2"/>
  <c r="K119" i="2"/>
  <c r="L119" i="2"/>
  <c r="M119" i="2"/>
  <c r="N119" i="2"/>
  <c r="S119" i="2"/>
  <c r="T119" i="2"/>
  <c r="J120" i="2"/>
  <c r="K120" i="2"/>
  <c r="L120" i="2"/>
  <c r="M120" i="2"/>
  <c r="N120" i="2"/>
  <c r="S120" i="2"/>
  <c r="T120" i="2"/>
  <c r="J121" i="2"/>
  <c r="K121" i="2"/>
  <c r="L121" i="2"/>
  <c r="M121" i="2"/>
  <c r="N121" i="2"/>
  <c r="S121" i="2"/>
  <c r="T121" i="2"/>
  <c r="J122" i="2"/>
  <c r="K122" i="2"/>
  <c r="L122" i="2"/>
  <c r="M122" i="2"/>
  <c r="N122" i="2"/>
  <c r="S122" i="2"/>
  <c r="T122" i="2"/>
  <c r="J123" i="2"/>
  <c r="K123" i="2"/>
  <c r="L123" i="2"/>
  <c r="M123" i="2"/>
  <c r="N123" i="2"/>
  <c r="S123" i="2"/>
  <c r="T123" i="2"/>
  <c r="J124" i="2"/>
  <c r="K124" i="2"/>
  <c r="L124" i="2"/>
  <c r="M124" i="2"/>
  <c r="N124" i="2"/>
  <c r="S124" i="2"/>
  <c r="T124" i="2"/>
  <c r="J125" i="2"/>
  <c r="K125" i="2"/>
  <c r="L125" i="2"/>
  <c r="M125" i="2"/>
  <c r="N125" i="2"/>
  <c r="S125" i="2"/>
  <c r="T125" i="2"/>
  <c r="J126" i="2"/>
  <c r="K126" i="2"/>
  <c r="L126" i="2"/>
  <c r="M126" i="2"/>
  <c r="N126" i="2"/>
  <c r="S126" i="2"/>
  <c r="T126" i="2"/>
  <c r="J127" i="2"/>
  <c r="K127" i="2"/>
  <c r="L127" i="2"/>
  <c r="M127" i="2"/>
  <c r="N127" i="2"/>
  <c r="S127" i="2"/>
  <c r="T127" i="2"/>
  <c r="J128" i="2"/>
  <c r="K128" i="2"/>
  <c r="L128" i="2"/>
  <c r="M128" i="2"/>
  <c r="N128" i="2"/>
  <c r="S128" i="2"/>
  <c r="T128" i="2"/>
  <c r="J129" i="2"/>
  <c r="K129" i="2"/>
  <c r="L129" i="2"/>
  <c r="M129" i="2"/>
  <c r="N129" i="2"/>
  <c r="S129" i="2"/>
  <c r="T129" i="2"/>
  <c r="J130" i="2"/>
  <c r="K130" i="2"/>
  <c r="L130" i="2"/>
  <c r="M130" i="2"/>
  <c r="N130" i="2"/>
  <c r="S130" i="2"/>
  <c r="T130" i="2"/>
  <c r="J131" i="2"/>
  <c r="K131" i="2"/>
  <c r="L131" i="2"/>
  <c r="M131" i="2"/>
  <c r="N131" i="2"/>
  <c r="S131" i="2"/>
  <c r="T131" i="2"/>
  <c r="J132" i="2"/>
  <c r="K132" i="2"/>
  <c r="L132" i="2"/>
  <c r="M132" i="2"/>
  <c r="N132" i="2"/>
  <c r="S132" i="2"/>
  <c r="T132" i="2"/>
  <c r="J133" i="2"/>
  <c r="K133" i="2"/>
  <c r="L133" i="2"/>
  <c r="M133" i="2"/>
  <c r="N133" i="2"/>
  <c r="S133" i="2"/>
  <c r="T133" i="2"/>
  <c r="T104" i="2"/>
  <c r="S104" i="2"/>
  <c r="N104" i="2"/>
  <c r="M104" i="2"/>
  <c r="L104" i="2"/>
  <c r="K104" i="2"/>
  <c r="J104" i="2"/>
  <c r="J71" i="2"/>
  <c r="K71" i="2"/>
  <c r="L71" i="2"/>
  <c r="M71" i="2"/>
  <c r="N71" i="2"/>
  <c r="S71" i="2"/>
  <c r="T71" i="2"/>
  <c r="J72" i="2"/>
  <c r="K72" i="2"/>
  <c r="L72" i="2"/>
  <c r="M72" i="2"/>
  <c r="N72" i="2"/>
  <c r="S72" i="2"/>
  <c r="T72" i="2"/>
  <c r="J73" i="2"/>
  <c r="K73" i="2"/>
  <c r="L73" i="2"/>
  <c r="M73" i="2"/>
  <c r="N73" i="2"/>
  <c r="S73" i="2"/>
  <c r="T73" i="2"/>
  <c r="J74" i="2"/>
  <c r="K74" i="2"/>
  <c r="L74" i="2"/>
  <c r="M74" i="2"/>
  <c r="N74" i="2"/>
  <c r="S74" i="2"/>
  <c r="T74" i="2"/>
  <c r="J75" i="2"/>
  <c r="K75" i="2"/>
  <c r="L75" i="2"/>
  <c r="M75" i="2"/>
  <c r="N75" i="2"/>
  <c r="S75" i="2"/>
  <c r="T75" i="2"/>
  <c r="J76" i="2"/>
  <c r="K76" i="2"/>
  <c r="L76" i="2"/>
  <c r="M76" i="2"/>
  <c r="N76" i="2"/>
  <c r="S76" i="2"/>
  <c r="T76" i="2"/>
  <c r="J77" i="2"/>
  <c r="K77" i="2"/>
  <c r="L77" i="2"/>
  <c r="M77" i="2"/>
  <c r="N77" i="2"/>
  <c r="S77" i="2"/>
  <c r="T77" i="2"/>
  <c r="J78" i="2"/>
  <c r="K78" i="2"/>
  <c r="L78" i="2"/>
  <c r="M78" i="2"/>
  <c r="N78" i="2"/>
  <c r="S78" i="2"/>
  <c r="T78" i="2"/>
  <c r="J79" i="2"/>
  <c r="K79" i="2"/>
  <c r="L79" i="2"/>
  <c r="M79" i="2"/>
  <c r="N79" i="2"/>
  <c r="S79" i="2"/>
  <c r="T79" i="2"/>
  <c r="J80" i="2"/>
  <c r="K80" i="2"/>
  <c r="L80" i="2"/>
  <c r="M80" i="2"/>
  <c r="N80" i="2"/>
  <c r="S80" i="2"/>
  <c r="T80" i="2"/>
  <c r="J81" i="2"/>
  <c r="K81" i="2"/>
  <c r="L81" i="2"/>
  <c r="M81" i="2"/>
  <c r="N81" i="2"/>
  <c r="S81" i="2"/>
  <c r="T81" i="2"/>
  <c r="J82" i="2"/>
  <c r="K82" i="2"/>
  <c r="L82" i="2"/>
  <c r="M82" i="2"/>
  <c r="N82" i="2"/>
  <c r="S82" i="2"/>
  <c r="T82" i="2"/>
  <c r="J83" i="2"/>
  <c r="K83" i="2"/>
  <c r="L83" i="2"/>
  <c r="M83" i="2"/>
  <c r="N83" i="2"/>
  <c r="S83" i="2"/>
  <c r="T83" i="2"/>
  <c r="J84" i="2"/>
  <c r="K84" i="2"/>
  <c r="L84" i="2"/>
  <c r="M84" i="2"/>
  <c r="N84" i="2"/>
  <c r="S84" i="2"/>
  <c r="T84" i="2"/>
  <c r="J85" i="2"/>
  <c r="K85" i="2"/>
  <c r="L85" i="2"/>
  <c r="M85" i="2"/>
  <c r="N85" i="2"/>
  <c r="S85" i="2"/>
  <c r="T85" i="2"/>
  <c r="J86" i="2"/>
  <c r="K86" i="2"/>
  <c r="L86" i="2"/>
  <c r="M86" i="2"/>
  <c r="N86" i="2"/>
  <c r="S86" i="2"/>
  <c r="T86" i="2"/>
  <c r="J87" i="2"/>
  <c r="K87" i="2"/>
  <c r="L87" i="2"/>
  <c r="M87" i="2"/>
  <c r="N87" i="2"/>
  <c r="S87" i="2"/>
  <c r="T87" i="2"/>
  <c r="J88" i="2"/>
  <c r="K88" i="2"/>
  <c r="L88" i="2"/>
  <c r="M88" i="2"/>
  <c r="N88" i="2"/>
  <c r="S88" i="2"/>
  <c r="T88" i="2"/>
  <c r="J89" i="2"/>
  <c r="K89" i="2"/>
  <c r="L89" i="2"/>
  <c r="M89" i="2"/>
  <c r="N89" i="2"/>
  <c r="S89" i="2"/>
  <c r="T89" i="2"/>
  <c r="J90" i="2"/>
  <c r="K90" i="2"/>
  <c r="L90" i="2"/>
  <c r="M90" i="2"/>
  <c r="N90" i="2"/>
  <c r="S90" i="2"/>
  <c r="T90" i="2"/>
  <c r="J91" i="2"/>
  <c r="K91" i="2"/>
  <c r="L91" i="2"/>
  <c r="M91" i="2"/>
  <c r="N91" i="2"/>
  <c r="S91" i="2"/>
  <c r="T91" i="2"/>
  <c r="J92" i="2"/>
  <c r="K92" i="2"/>
  <c r="L92" i="2"/>
  <c r="M92" i="2"/>
  <c r="N92" i="2"/>
  <c r="S92" i="2"/>
  <c r="T92" i="2"/>
  <c r="J93" i="2"/>
  <c r="K93" i="2"/>
  <c r="L93" i="2"/>
  <c r="M93" i="2"/>
  <c r="N93" i="2"/>
  <c r="S93" i="2"/>
  <c r="T93" i="2"/>
  <c r="J94" i="2"/>
  <c r="K94" i="2"/>
  <c r="L94" i="2"/>
  <c r="M94" i="2"/>
  <c r="N94" i="2"/>
  <c r="S94" i="2"/>
  <c r="T94" i="2"/>
  <c r="J95" i="2"/>
  <c r="K95" i="2"/>
  <c r="L95" i="2"/>
  <c r="M95" i="2"/>
  <c r="N95" i="2"/>
  <c r="S95" i="2"/>
  <c r="T95" i="2"/>
  <c r="J96" i="2"/>
  <c r="K96" i="2"/>
  <c r="L96" i="2"/>
  <c r="M96" i="2"/>
  <c r="N96" i="2"/>
  <c r="S96" i="2"/>
  <c r="T96" i="2"/>
  <c r="J97" i="2"/>
  <c r="K97" i="2"/>
  <c r="L97" i="2"/>
  <c r="M97" i="2"/>
  <c r="N97" i="2"/>
  <c r="S97" i="2"/>
  <c r="T97" i="2"/>
  <c r="J98" i="2"/>
  <c r="K98" i="2"/>
  <c r="L98" i="2"/>
  <c r="M98" i="2"/>
  <c r="N98" i="2"/>
  <c r="S98" i="2"/>
  <c r="T98" i="2"/>
  <c r="J99" i="2"/>
  <c r="K99" i="2"/>
  <c r="L99" i="2"/>
  <c r="M99" i="2"/>
  <c r="N99" i="2"/>
  <c r="S99" i="2"/>
  <c r="T99" i="2"/>
  <c r="J100" i="2"/>
  <c r="K100" i="2"/>
  <c r="L100" i="2"/>
  <c r="M100" i="2"/>
  <c r="N100" i="2"/>
  <c r="S100" i="2"/>
  <c r="T100" i="2"/>
  <c r="N70" i="2"/>
  <c r="M70" i="2"/>
  <c r="L70" i="2"/>
  <c r="K70" i="2"/>
  <c r="J70" i="2"/>
  <c r="T70" i="2"/>
  <c r="S70" i="2"/>
  <c r="T65" i="2"/>
  <c r="S65" i="2"/>
  <c r="N65" i="2"/>
  <c r="M65" i="2"/>
  <c r="L65" i="2"/>
  <c r="K65" i="2"/>
  <c r="J65" i="2"/>
  <c r="T64" i="2"/>
  <c r="S64" i="2"/>
  <c r="N64" i="2"/>
  <c r="M64" i="2"/>
  <c r="L64" i="2"/>
  <c r="K64" i="2"/>
  <c r="J64" i="2"/>
  <c r="T63" i="2"/>
  <c r="S63" i="2"/>
  <c r="N63" i="2"/>
  <c r="M63" i="2"/>
  <c r="L63" i="2"/>
  <c r="K63" i="2"/>
  <c r="J63" i="2"/>
  <c r="T62" i="2"/>
  <c r="N62" i="2"/>
  <c r="M62" i="2"/>
  <c r="L62" i="2"/>
  <c r="K62" i="2"/>
  <c r="J62" i="2"/>
  <c r="T61" i="2"/>
  <c r="S61" i="2"/>
  <c r="N61" i="2"/>
  <c r="M61" i="2"/>
  <c r="L61" i="2"/>
  <c r="K61" i="2"/>
  <c r="J61" i="2"/>
  <c r="T60" i="2"/>
  <c r="S60" i="2"/>
  <c r="N60" i="2"/>
  <c r="M60" i="2"/>
  <c r="L60" i="2"/>
  <c r="K60" i="2"/>
  <c r="J60" i="2"/>
  <c r="T59" i="2"/>
  <c r="S59" i="2"/>
  <c r="N59" i="2"/>
  <c r="M59" i="2"/>
  <c r="L59" i="2"/>
  <c r="K59" i="2"/>
  <c r="J59" i="2"/>
  <c r="T58" i="2"/>
  <c r="S58" i="2"/>
  <c r="N58" i="2"/>
  <c r="M58" i="2"/>
  <c r="L58" i="2"/>
  <c r="K58" i="2"/>
  <c r="J58" i="2"/>
  <c r="T57" i="2"/>
  <c r="S57" i="2"/>
  <c r="N57" i="2"/>
  <c r="M57" i="2"/>
  <c r="L57" i="2"/>
  <c r="K57" i="2"/>
  <c r="J57" i="2"/>
  <c r="T56" i="2"/>
  <c r="S56" i="2"/>
  <c r="N56" i="2"/>
  <c r="M56" i="2"/>
  <c r="L56" i="2"/>
  <c r="K56" i="2"/>
  <c r="J56" i="2"/>
  <c r="T55" i="2"/>
  <c r="S55" i="2"/>
  <c r="N55" i="2"/>
  <c r="M55" i="2"/>
  <c r="L55" i="2"/>
  <c r="K55" i="2"/>
  <c r="J55" i="2"/>
  <c r="T54" i="2"/>
  <c r="S54" i="2"/>
  <c r="N54" i="2"/>
  <c r="M54" i="2"/>
  <c r="L54" i="2"/>
  <c r="K54" i="2"/>
  <c r="J54" i="2"/>
  <c r="T53" i="2"/>
  <c r="S53" i="2"/>
  <c r="N53" i="2"/>
  <c r="M53" i="2"/>
  <c r="L53" i="2"/>
  <c r="K53" i="2"/>
  <c r="J53" i="2"/>
  <c r="T52" i="2"/>
  <c r="S52" i="2"/>
  <c r="N52" i="2"/>
  <c r="M52" i="2"/>
  <c r="L52" i="2"/>
  <c r="K52" i="2"/>
  <c r="J52" i="2"/>
  <c r="T51" i="2"/>
  <c r="S51" i="2"/>
  <c r="N51" i="2"/>
  <c r="M51" i="2"/>
  <c r="L51" i="2"/>
  <c r="K51" i="2"/>
  <c r="J51" i="2"/>
  <c r="T50" i="2"/>
  <c r="S50" i="2"/>
  <c r="N50" i="2"/>
  <c r="M50" i="2"/>
  <c r="L50" i="2"/>
  <c r="K50" i="2"/>
  <c r="J50" i="2"/>
  <c r="T49" i="2"/>
  <c r="S49" i="2"/>
  <c r="N49" i="2"/>
  <c r="M49" i="2"/>
  <c r="L49" i="2"/>
  <c r="K49" i="2"/>
  <c r="J49" i="2"/>
  <c r="T48" i="2"/>
  <c r="S48" i="2"/>
  <c r="N48" i="2"/>
  <c r="M48" i="2"/>
  <c r="L48" i="2"/>
  <c r="K48" i="2"/>
  <c r="J48" i="2"/>
  <c r="T47" i="2"/>
  <c r="S47" i="2"/>
  <c r="N47" i="2"/>
  <c r="M47" i="2"/>
  <c r="L47" i="2"/>
  <c r="K47" i="2"/>
  <c r="J47" i="2"/>
  <c r="T46" i="2"/>
  <c r="S46" i="2"/>
  <c r="N46" i="2"/>
  <c r="M46" i="2"/>
  <c r="L46" i="2"/>
  <c r="K46" i="2"/>
  <c r="J46" i="2"/>
  <c r="T45" i="2"/>
  <c r="S45" i="2"/>
  <c r="N45" i="2"/>
  <c r="M45" i="2"/>
  <c r="L45" i="2"/>
  <c r="K45" i="2"/>
  <c r="J45" i="2"/>
  <c r="T44" i="2"/>
  <c r="S44" i="2"/>
  <c r="N44" i="2"/>
  <c r="M44" i="2"/>
  <c r="L44" i="2"/>
  <c r="K44" i="2"/>
  <c r="J44" i="2"/>
  <c r="T43" i="2"/>
  <c r="S43" i="2"/>
  <c r="N43" i="2"/>
  <c r="M43" i="2"/>
  <c r="L43" i="2"/>
  <c r="K43" i="2"/>
  <c r="J43" i="2"/>
  <c r="T42" i="2"/>
  <c r="S42" i="2"/>
  <c r="N42" i="2"/>
  <c r="M42" i="2"/>
  <c r="L42" i="2"/>
  <c r="K42" i="2"/>
  <c r="J42" i="2"/>
  <c r="T41" i="2"/>
  <c r="S41" i="2"/>
  <c r="N41" i="2"/>
  <c r="M41" i="2"/>
  <c r="L41" i="2"/>
  <c r="K41" i="2"/>
  <c r="J41" i="2"/>
  <c r="T40" i="2"/>
  <c r="S40" i="2"/>
  <c r="N40" i="2"/>
  <c r="M40" i="2"/>
  <c r="L40" i="2"/>
  <c r="K40" i="2"/>
  <c r="J40" i="2"/>
  <c r="T39" i="2"/>
  <c r="S39" i="2"/>
  <c r="N39" i="2"/>
  <c r="M39" i="2"/>
  <c r="L39" i="2"/>
  <c r="K39" i="2"/>
  <c r="J39" i="2"/>
  <c r="T38" i="2"/>
  <c r="S38" i="2"/>
  <c r="N38" i="2"/>
  <c r="M38" i="2"/>
  <c r="L38" i="2"/>
  <c r="K38" i="2"/>
  <c r="J38" i="2"/>
  <c r="T37" i="2"/>
  <c r="S37" i="2"/>
  <c r="T34" i="2"/>
  <c r="S34" i="2"/>
  <c r="N34" i="2"/>
  <c r="M34" i="2"/>
  <c r="L34" i="2"/>
  <c r="K34" i="2"/>
  <c r="J34" i="2"/>
  <c r="T33" i="2"/>
  <c r="S33" i="2"/>
  <c r="N33" i="2"/>
  <c r="M33" i="2"/>
  <c r="L33" i="2"/>
  <c r="K33" i="2"/>
  <c r="J33" i="2"/>
  <c r="T32" i="2"/>
  <c r="S32" i="2"/>
  <c r="N32" i="2"/>
  <c r="M32" i="2"/>
  <c r="L32" i="2"/>
  <c r="K32" i="2"/>
  <c r="J32" i="2"/>
  <c r="T31" i="2"/>
  <c r="S31" i="2"/>
  <c r="N31" i="2"/>
  <c r="M31" i="2"/>
  <c r="L31" i="2"/>
  <c r="K31" i="2"/>
  <c r="J31" i="2"/>
  <c r="T30" i="2"/>
  <c r="S30" i="2"/>
  <c r="N30" i="2"/>
  <c r="M30" i="2"/>
  <c r="L30" i="2"/>
  <c r="K30" i="2"/>
  <c r="J30" i="2"/>
  <c r="T29" i="2"/>
  <c r="S29" i="2"/>
  <c r="N29" i="2"/>
  <c r="M29" i="2"/>
  <c r="L29" i="2"/>
  <c r="K29" i="2"/>
  <c r="J29" i="2"/>
  <c r="T28" i="2"/>
  <c r="S28" i="2"/>
  <c r="N28" i="2"/>
  <c r="M28" i="2"/>
  <c r="L28" i="2"/>
  <c r="K28" i="2"/>
  <c r="J28" i="2"/>
  <c r="T27" i="2"/>
  <c r="S27" i="2"/>
  <c r="N27" i="2"/>
  <c r="M27" i="2"/>
  <c r="L27" i="2"/>
  <c r="K27" i="2"/>
  <c r="J27" i="2"/>
  <c r="T26" i="2"/>
  <c r="S26" i="2"/>
  <c r="N26" i="2"/>
  <c r="M26" i="2"/>
  <c r="L26" i="2"/>
  <c r="K26" i="2"/>
  <c r="J26" i="2"/>
  <c r="T25" i="2"/>
  <c r="S25" i="2"/>
  <c r="N25" i="2"/>
  <c r="M25" i="2"/>
  <c r="L25" i="2"/>
  <c r="K25" i="2"/>
  <c r="J25" i="2"/>
  <c r="T24" i="2"/>
  <c r="S24" i="2"/>
  <c r="N24" i="2"/>
  <c r="M24" i="2"/>
  <c r="L24" i="2"/>
  <c r="K24" i="2"/>
  <c r="J24" i="2"/>
  <c r="T23" i="2"/>
  <c r="S23" i="2"/>
  <c r="N23" i="2"/>
  <c r="M23" i="2"/>
  <c r="L23" i="2"/>
  <c r="K23" i="2"/>
  <c r="J23" i="2"/>
  <c r="T22" i="2"/>
  <c r="S22" i="2"/>
  <c r="N22" i="2"/>
  <c r="M22" i="2"/>
  <c r="L22" i="2"/>
  <c r="K22" i="2"/>
  <c r="J22" i="2"/>
  <c r="T21" i="2"/>
  <c r="S21" i="2"/>
  <c r="N21" i="2"/>
  <c r="M21" i="2"/>
  <c r="L21" i="2"/>
  <c r="K21" i="2"/>
  <c r="J21" i="2"/>
  <c r="T20" i="2"/>
  <c r="S20" i="2"/>
  <c r="N20" i="2"/>
  <c r="M20" i="2"/>
  <c r="L20" i="2"/>
  <c r="K20" i="2"/>
  <c r="J20" i="2"/>
  <c r="T19" i="2"/>
  <c r="S19" i="2"/>
  <c r="N19" i="2"/>
  <c r="M19" i="2"/>
  <c r="L19" i="2"/>
  <c r="K19" i="2"/>
  <c r="J19" i="2"/>
  <c r="T18" i="2"/>
  <c r="S18" i="2"/>
  <c r="N18" i="2"/>
  <c r="M18" i="2"/>
  <c r="L18" i="2"/>
  <c r="K18" i="2"/>
  <c r="J18" i="2"/>
  <c r="T17" i="2"/>
  <c r="S17" i="2"/>
  <c r="N17" i="2"/>
  <c r="M17" i="2"/>
  <c r="L17" i="2"/>
  <c r="K17" i="2"/>
  <c r="J17" i="2"/>
  <c r="T16" i="2"/>
  <c r="S16" i="2"/>
  <c r="N16" i="2"/>
  <c r="M16" i="2"/>
  <c r="L16" i="2"/>
  <c r="K16" i="2"/>
  <c r="J16" i="2"/>
  <c r="T15" i="2"/>
  <c r="S15" i="2"/>
  <c r="N15" i="2"/>
  <c r="M15" i="2"/>
  <c r="L15" i="2"/>
  <c r="K15" i="2"/>
  <c r="J15" i="2"/>
  <c r="T14" i="2"/>
  <c r="S14" i="2"/>
  <c r="N14" i="2"/>
  <c r="M14" i="2"/>
  <c r="L14" i="2"/>
  <c r="K14" i="2"/>
  <c r="J14" i="2"/>
  <c r="T13" i="2"/>
  <c r="S13" i="2"/>
  <c r="N13" i="2"/>
  <c r="M13" i="2"/>
  <c r="L13" i="2"/>
  <c r="K13" i="2"/>
  <c r="J13" i="2"/>
  <c r="T12" i="2"/>
  <c r="S12" i="2"/>
  <c r="N12" i="2"/>
  <c r="M12" i="2"/>
  <c r="L12" i="2"/>
  <c r="K12" i="2"/>
  <c r="J12" i="2"/>
  <c r="T11" i="2"/>
  <c r="S11" i="2"/>
  <c r="N11" i="2"/>
  <c r="M11" i="2"/>
  <c r="L11" i="2"/>
  <c r="K11" i="2"/>
  <c r="J11" i="2"/>
  <c r="T10" i="2"/>
  <c r="S10" i="2"/>
  <c r="N10" i="2"/>
  <c r="M10" i="2"/>
  <c r="L10" i="2"/>
  <c r="K10" i="2"/>
  <c r="J10" i="2"/>
  <c r="T9" i="2"/>
  <c r="S9" i="2"/>
  <c r="N9" i="2"/>
  <c r="M9" i="2"/>
  <c r="L9" i="2"/>
  <c r="K9" i="2"/>
  <c r="J9" i="2"/>
  <c r="T8" i="2"/>
  <c r="S8" i="2"/>
  <c r="N8" i="2"/>
  <c r="M8" i="2"/>
  <c r="L8" i="2"/>
  <c r="K8" i="2"/>
  <c r="J8" i="2"/>
  <c r="T7" i="2"/>
  <c r="S7" i="2"/>
  <c r="N7" i="2"/>
  <c r="M7" i="2"/>
  <c r="L7" i="2"/>
  <c r="K7" i="2"/>
  <c r="J7" i="2"/>
  <c r="T6" i="2"/>
  <c r="S6" i="2"/>
  <c r="N6" i="2"/>
  <c r="M6" i="2"/>
  <c r="L6" i="2"/>
  <c r="K6" i="2"/>
  <c r="J6" i="2"/>
  <c r="T5" i="2"/>
  <c r="S5" i="2"/>
  <c r="N5" i="2"/>
  <c r="M5" i="2"/>
  <c r="L5" i="2"/>
  <c r="K5" i="2"/>
  <c r="J5" i="2"/>
  <c r="T4" i="2"/>
  <c r="S4" i="2"/>
  <c r="N4" i="2"/>
  <c r="M4" i="2"/>
  <c r="L4" i="2"/>
  <c r="K4" i="2"/>
  <c r="J4" i="2"/>
  <c r="A373" i="2"/>
  <c r="I373" i="2" s="1"/>
  <c r="A374" i="2"/>
  <c r="I374" i="2" s="1"/>
  <c r="A375" i="2"/>
  <c r="I375" i="2" s="1"/>
  <c r="A376" i="2"/>
  <c r="I376" i="2" s="1"/>
  <c r="A377" i="2"/>
  <c r="I377" i="2" s="1"/>
  <c r="A378" i="2"/>
  <c r="I378" i="2" s="1"/>
  <c r="A379" i="2"/>
  <c r="I379" i="2" s="1"/>
  <c r="A380" i="2"/>
  <c r="I380" i="2" s="1"/>
  <c r="A381" i="2"/>
  <c r="I381" i="2" s="1"/>
  <c r="A382" i="2"/>
  <c r="I382" i="2" s="1"/>
  <c r="A383" i="2"/>
  <c r="I383" i="2" s="1"/>
  <c r="A384" i="2"/>
  <c r="I384" i="2" s="1"/>
  <c r="A385" i="2"/>
  <c r="I385" i="2" s="1"/>
  <c r="A386" i="2"/>
  <c r="I386" i="2" s="1"/>
  <c r="A387" i="2"/>
  <c r="I387" i="2" s="1"/>
  <c r="A388" i="2"/>
  <c r="I388" i="2" s="1"/>
  <c r="A389" i="2"/>
  <c r="I389" i="2" s="1"/>
  <c r="A390" i="2"/>
  <c r="I390" i="2" s="1"/>
  <c r="A391" i="2"/>
  <c r="I391" i="2" s="1"/>
  <c r="A392" i="2"/>
  <c r="I392" i="2" s="1"/>
  <c r="A393" i="2"/>
  <c r="I393" i="2" s="1"/>
  <c r="A394" i="2"/>
  <c r="I394" i="2" s="1"/>
  <c r="A395" i="2"/>
  <c r="I395" i="2" s="1"/>
  <c r="A396" i="2"/>
  <c r="I396" i="2" s="1"/>
  <c r="A397" i="2"/>
  <c r="I397" i="2" s="1"/>
  <c r="A398" i="2"/>
  <c r="I398" i="2" s="1"/>
  <c r="A399" i="2"/>
  <c r="I399" i="2" s="1"/>
  <c r="A400" i="2"/>
  <c r="I400" i="2" s="1"/>
  <c r="A401" i="2"/>
  <c r="I401" i="2" s="1"/>
  <c r="A402" i="2"/>
  <c r="I402" i="2" s="1"/>
  <c r="A372" i="2"/>
  <c r="I372" i="2" s="1"/>
  <c r="A370" i="2"/>
  <c r="I370" i="2" s="1"/>
  <c r="A340" i="2"/>
  <c r="I340" i="2" s="1"/>
  <c r="A341" i="2"/>
  <c r="I341" i="2" s="1"/>
  <c r="A342" i="2"/>
  <c r="I342" i="2" s="1"/>
  <c r="A343" i="2"/>
  <c r="I343" i="2" s="1"/>
  <c r="A344" i="2"/>
  <c r="I344" i="2" s="1"/>
  <c r="A345" i="2"/>
  <c r="I345" i="2" s="1"/>
  <c r="A346" i="2"/>
  <c r="I346" i="2" s="1"/>
  <c r="A347" i="2"/>
  <c r="I347" i="2" s="1"/>
  <c r="A348" i="2"/>
  <c r="I348" i="2" s="1"/>
  <c r="A349" i="2"/>
  <c r="I349" i="2" s="1"/>
  <c r="A350" i="2"/>
  <c r="I350" i="2" s="1"/>
  <c r="A351" i="2"/>
  <c r="I351" i="2" s="1"/>
  <c r="A352" i="2"/>
  <c r="I352" i="2" s="1"/>
  <c r="A353" i="2"/>
  <c r="I353" i="2" s="1"/>
  <c r="A354" i="2"/>
  <c r="I354" i="2" s="1"/>
  <c r="A355" i="2"/>
  <c r="I355" i="2" s="1"/>
  <c r="A356" i="2"/>
  <c r="I356" i="2" s="1"/>
  <c r="A357" i="2"/>
  <c r="I357" i="2" s="1"/>
  <c r="A358" i="2"/>
  <c r="I358" i="2" s="1"/>
  <c r="A359" i="2"/>
  <c r="I359" i="2" s="1"/>
  <c r="A360" i="2"/>
  <c r="I360" i="2" s="1"/>
  <c r="A361" i="2"/>
  <c r="I361" i="2" s="1"/>
  <c r="A362" i="2"/>
  <c r="I362" i="2" s="1"/>
  <c r="A363" i="2"/>
  <c r="I363" i="2" s="1"/>
  <c r="A364" i="2"/>
  <c r="I364" i="2" s="1"/>
  <c r="A365" i="2"/>
  <c r="I365" i="2" s="1"/>
  <c r="A366" i="2"/>
  <c r="I366" i="2" s="1"/>
  <c r="A367" i="2"/>
  <c r="I367" i="2" s="1"/>
  <c r="A368" i="2"/>
  <c r="I368" i="2" s="1"/>
  <c r="A339" i="2"/>
  <c r="I339" i="2" s="1"/>
  <c r="A337" i="2"/>
  <c r="I337" i="2" s="1"/>
  <c r="A306" i="2"/>
  <c r="I306" i="2" s="1"/>
  <c r="A307" i="2"/>
  <c r="I307" i="2" s="1"/>
  <c r="A308" i="2"/>
  <c r="I308" i="2" s="1"/>
  <c r="A309" i="2"/>
  <c r="I309" i="2" s="1"/>
  <c r="A310" i="2"/>
  <c r="I310" i="2" s="1"/>
  <c r="A311" i="2"/>
  <c r="I311" i="2" s="1"/>
  <c r="A312" i="2"/>
  <c r="I312" i="2" s="1"/>
  <c r="A313" i="2"/>
  <c r="I313" i="2" s="1"/>
  <c r="A314" i="2"/>
  <c r="I314" i="2" s="1"/>
  <c r="A315" i="2"/>
  <c r="I315" i="2" s="1"/>
  <c r="A316" i="2"/>
  <c r="I316" i="2" s="1"/>
  <c r="A317" i="2"/>
  <c r="I317" i="2" s="1"/>
  <c r="A318" i="2"/>
  <c r="I318" i="2" s="1"/>
  <c r="A319" i="2"/>
  <c r="I319" i="2" s="1"/>
  <c r="A320" i="2"/>
  <c r="I320" i="2" s="1"/>
  <c r="A321" i="2"/>
  <c r="I321" i="2" s="1"/>
  <c r="A322" i="2"/>
  <c r="I322" i="2" s="1"/>
  <c r="A323" i="2"/>
  <c r="I323" i="2" s="1"/>
  <c r="A324" i="2"/>
  <c r="I324" i="2" s="1"/>
  <c r="A325" i="2"/>
  <c r="I325" i="2" s="1"/>
  <c r="A326" i="2"/>
  <c r="I326" i="2" s="1"/>
  <c r="A327" i="2"/>
  <c r="I327" i="2" s="1"/>
  <c r="A328" i="2"/>
  <c r="I328" i="2" s="1"/>
  <c r="A329" i="2"/>
  <c r="I329" i="2" s="1"/>
  <c r="A330" i="2"/>
  <c r="I330" i="2" s="1"/>
  <c r="A331" i="2"/>
  <c r="I331" i="2" s="1"/>
  <c r="A332" i="2"/>
  <c r="I332" i="2" s="1"/>
  <c r="A333" i="2"/>
  <c r="I333" i="2" s="1"/>
  <c r="A334" i="2"/>
  <c r="I334" i="2" s="1"/>
  <c r="A335" i="2"/>
  <c r="I335" i="2" s="1"/>
  <c r="A305" i="2"/>
  <c r="I305" i="2" s="1"/>
  <c r="A303" i="2"/>
  <c r="I303" i="2" s="1"/>
  <c r="A273" i="2"/>
  <c r="I273" i="2" s="1"/>
  <c r="A274" i="2"/>
  <c r="I274" i="2" s="1"/>
  <c r="A275" i="2"/>
  <c r="I275" i="2" s="1"/>
  <c r="A276" i="2"/>
  <c r="I276" i="2" s="1"/>
  <c r="A277" i="2"/>
  <c r="I277" i="2" s="1"/>
  <c r="A278" i="2"/>
  <c r="I278" i="2" s="1"/>
  <c r="A279" i="2"/>
  <c r="I279" i="2" s="1"/>
  <c r="A280" i="2"/>
  <c r="I280" i="2" s="1"/>
  <c r="A281" i="2"/>
  <c r="I281" i="2" s="1"/>
  <c r="A282" i="2"/>
  <c r="I282" i="2" s="1"/>
  <c r="A283" i="2"/>
  <c r="I283" i="2" s="1"/>
  <c r="A284" i="2"/>
  <c r="I284" i="2" s="1"/>
  <c r="A285" i="2"/>
  <c r="I285" i="2" s="1"/>
  <c r="A286" i="2"/>
  <c r="I286" i="2" s="1"/>
  <c r="A287" i="2"/>
  <c r="I287" i="2" s="1"/>
  <c r="A288" i="2"/>
  <c r="I288" i="2" s="1"/>
  <c r="A289" i="2"/>
  <c r="I289" i="2" s="1"/>
  <c r="A290" i="2"/>
  <c r="I290" i="2" s="1"/>
  <c r="A291" i="2"/>
  <c r="I291" i="2" s="1"/>
  <c r="A292" i="2"/>
  <c r="I292" i="2" s="1"/>
  <c r="A293" i="2"/>
  <c r="I293" i="2" s="1"/>
  <c r="A294" i="2"/>
  <c r="I294" i="2" s="1"/>
  <c r="A295" i="2"/>
  <c r="I295" i="2" s="1"/>
  <c r="A296" i="2"/>
  <c r="I296" i="2" s="1"/>
  <c r="A297" i="2"/>
  <c r="I297" i="2" s="1"/>
  <c r="A298" i="2"/>
  <c r="I298" i="2" s="1"/>
  <c r="A299" i="2"/>
  <c r="I299" i="2" s="1"/>
  <c r="A300" i="2"/>
  <c r="I300" i="2" s="1"/>
  <c r="A301" i="2"/>
  <c r="I301" i="2" s="1"/>
  <c r="A272" i="2"/>
  <c r="I272" i="2" s="1"/>
  <c r="A270" i="2"/>
  <c r="I270" i="2" s="1"/>
  <c r="A239" i="2"/>
  <c r="I239" i="2" s="1"/>
  <c r="A240" i="2"/>
  <c r="I240" i="2" s="1"/>
  <c r="A241" i="2"/>
  <c r="I241" i="2" s="1"/>
  <c r="A242" i="2"/>
  <c r="I242" i="2" s="1"/>
  <c r="A243" i="2"/>
  <c r="I243" i="2" s="1"/>
  <c r="A244" i="2"/>
  <c r="I244" i="2" s="1"/>
  <c r="A245" i="2"/>
  <c r="I245" i="2" s="1"/>
  <c r="A246" i="2"/>
  <c r="I246" i="2" s="1"/>
  <c r="A247" i="2"/>
  <c r="I247" i="2" s="1"/>
  <c r="A248" i="2"/>
  <c r="I248" i="2" s="1"/>
  <c r="A249" i="2"/>
  <c r="I249" i="2" s="1"/>
  <c r="A250" i="2"/>
  <c r="I250" i="2" s="1"/>
  <c r="A251" i="2"/>
  <c r="I251" i="2" s="1"/>
  <c r="A252" i="2"/>
  <c r="I252" i="2" s="1"/>
  <c r="A253" i="2"/>
  <c r="I253" i="2" s="1"/>
  <c r="A254" i="2"/>
  <c r="I254" i="2" s="1"/>
  <c r="A255" i="2"/>
  <c r="I255" i="2" s="1"/>
  <c r="A256" i="2"/>
  <c r="I256" i="2" s="1"/>
  <c r="A257" i="2"/>
  <c r="I257" i="2" s="1"/>
  <c r="A258" i="2"/>
  <c r="I258" i="2" s="1"/>
  <c r="A259" i="2"/>
  <c r="I259" i="2" s="1"/>
  <c r="A260" i="2"/>
  <c r="I260" i="2" s="1"/>
  <c r="A261" i="2"/>
  <c r="I261" i="2" s="1"/>
  <c r="A262" i="2"/>
  <c r="I262" i="2" s="1"/>
  <c r="A263" i="2"/>
  <c r="I263" i="2" s="1"/>
  <c r="A264" i="2"/>
  <c r="I264" i="2" s="1"/>
  <c r="A265" i="2"/>
  <c r="I265" i="2" s="1"/>
  <c r="A266" i="2"/>
  <c r="I266" i="2" s="1"/>
  <c r="A267" i="2"/>
  <c r="I267" i="2" s="1"/>
  <c r="A268" i="2"/>
  <c r="I268" i="2" s="1"/>
  <c r="A238" i="2"/>
  <c r="I238" i="2" s="1"/>
  <c r="A236" i="2"/>
  <c r="I236" i="2" s="1"/>
  <c r="A205" i="2"/>
  <c r="I205" i="2" s="1"/>
  <c r="A206" i="2"/>
  <c r="I206" i="2" s="1"/>
  <c r="A207" i="2"/>
  <c r="I207" i="2" s="1"/>
  <c r="A208" i="2"/>
  <c r="I208" i="2" s="1"/>
  <c r="A209" i="2"/>
  <c r="I209" i="2" s="1"/>
  <c r="A210" i="2"/>
  <c r="I210" i="2" s="1"/>
  <c r="A211" i="2"/>
  <c r="I211" i="2" s="1"/>
  <c r="A212" i="2"/>
  <c r="I212" i="2" s="1"/>
  <c r="A213" i="2"/>
  <c r="I213" i="2" s="1"/>
  <c r="A214" i="2"/>
  <c r="I214" i="2" s="1"/>
  <c r="A215" i="2"/>
  <c r="I215" i="2" s="1"/>
  <c r="A216" i="2"/>
  <c r="I216" i="2" s="1"/>
  <c r="A217" i="2"/>
  <c r="I217" i="2" s="1"/>
  <c r="A218" i="2"/>
  <c r="I218" i="2" s="1"/>
  <c r="A219" i="2"/>
  <c r="I219" i="2" s="1"/>
  <c r="A220" i="2"/>
  <c r="I220" i="2" s="1"/>
  <c r="A221" i="2"/>
  <c r="I221" i="2" s="1"/>
  <c r="A222" i="2"/>
  <c r="I222" i="2" s="1"/>
  <c r="A223" i="2"/>
  <c r="I223" i="2" s="1"/>
  <c r="A224" i="2"/>
  <c r="I224" i="2" s="1"/>
  <c r="A225" i="2"/>
  <c r="I225" i="2" s="1"/>
  <c r="A226" i="2"/>
  <c r="I226" i="2" s="1"/>
  <c r="A227" i="2"/>
  <c r="I227" i="2" s="1"/>
  <c r="A228" i="2"/>
  <c r="I228" i="2" s="1"/>
  <c r="A229" i="2"/>
  <c r="I229" i="2" s="1"/>
  <c r="A230" i="2"/>
  <c r="I230" i="2" s="1"/>
  <c r="A231" i="2"/>
  <c r="I231" i="2" s="1"/>
  <c r="A232" i="2"/>
  <c r="I232" i="2" s="1"/>
  <c r="A233" i="2"/>
  <c r="I233" i="2" s="1"/>
  <c r="A234" i="2"/>
  <c r="I234" i="2" s="1"/>
  <c r="A204" i="2"/>
  <c r="I204" i="2" s="1"/>
  <c r="A202" i="2"/>
  <c r="I202" i="2" s="1"/>
  <c r="A172" i="2"/>
  <c r="I172" i="2" s="1"/>
  <c r="A173" i="2"/>
  <c r="I173" i="2" s="1"/>
  <c r="A174" i="2"/>
  <c r="I174" i="2" s="1"/>
  <c r="A175" i="2"/>
  <c r="I175" i="2" s="1"/>
  <c r="A176" i="2"/>
  <c r="I176" i="2" s="1"/>
  <c r="A177" i="2"/>
  <c r="I177" i="2" s="1"/>
  <c r="A178" i="2"/>
  <c r="I178" i="2" s="1"/>
  <c r="A179" i="2"/>
  <c r="I179" i="2" s="1"/>
  <c r="A180" i="2"/>
  <c r="I180" i="2" s="1"/>
  <c r="A181" i="2"/>
  <c r="I181" i="2" s="1"/>
  <c r="A182" i="2"/>
  <c r="I182" i="2" s="1"/>
  <c r="A183" i="2"/>
  <c r="I183" i="2" s="1"/>
  <c r="A184" i="2"/>
  <c r="I184" i="2" s="1"/>
  <c r="A185" i="2"/>
  <c r="I185" i="2" s="1"/>
  <c r="A186" i="2"/>
  <c r="I186" i="2" s="1"/>
  <c r="A187" i="2"/>
  <c r="I187" i="2" s="1"/>
  <c r="A188" i="2"/>
  <c r="I188" i="2" s="1"/>
  <c r="A189" i="2"/>
  <c r="I189" i="2" s="1"/>
  <c r="A190" i="2"/>
  <c r="I190" i="2" s="1"/>
  <c r="A191" i="2"/>
  <c r="I191" i="2" s="1"/>
  <c r="A192" i="2"/>
  <c r="I192" i="2" s="1"/>
  <c r="A193" i="2"/>
  <c r="I193" i="2" s="1"/>
  <c r="A194" i="2"/>
  <c r="I194" i="2" s="1"/>
  <c r="A195" i="2"/>
  <c r="I195" i="2" s="1"/>
  <c r="A196" i="2"/>
  <c r="I196" i="2" s="1"/>
  <c r="A197" i="2"/>
  <c r="I197" i="2" s="1"/>
  <c r="A198" i="2"/>
  <c r="I198" i="2" s="1"/>
  <c r="A199" i="2"/>
  <c r="I199" i="2" s="1"/>
  <c r="A200" i="2"/>
  <c r="I200" i="2" s="1"/>
  <c r="B201" i="2"/>
  <c r="C201" i="2"/>
  <c r="E201" i="2"/>
  <c r="F201" i="2"/>
  <c r="C202" i="2"/>
  <c r="F202" i="2"/>
  <c r="A171" i="2"/>
  <c r="I171" i="2" s="1"/>
  <c r="A169" i="2"/>
  <c r="I169" i="2" s="1"/>
  <c r="A138" i="2"/>
  <c r="I138" i="2" s="1"/>
  <c r="A139" i="2"/>
  <c r="I139" i="2" s="1"/>
  <c r="A140" i="2"/>
  <c r="I140" i="2" s="1"/>
  <c r="A141" i="2"/>
  <c r="I141" i="2" s="1"/>
  <c r="A142" i="2"/>
  <c r="I142" i="2" s="1"/>
  <c r="A143" i="2"/>
  <c r="I143" i="2" s="1"/>
  <c r="A144" i="2"/>
  <c r="I144" i="2" s="1"/>
  <c r="A145" i="2"/>
  <c r="I145" i="2" s="1"/>
  <c r="A146" i="2"/>
  <c r="I146" i="2" s="1"/>
  <c r="A147" i="2"/>
  <c r="I147" i="2" s="1"/>
  <c r="A148" i="2"/>
  <c r="I148" i="2" s="1"/>
  <c r="A149" i="2"/>
  <c r="I149" i="2" s="1"/>
  <c r="A150" i="2"/>
  <c r="I150" i="2" s="1"/>
  <c r="A151" i="2"/>
  <c r="I151" i="2" s="1"/>
  <c r="A152" i="2"/>
  <c r="I152" i="2" s="1"/>
  <c r="A153" i="2"/>
  <c r="I153" i="2" s="1"/>
  <c r="A154" i="2"/>
  <c r="I154" i="2" s="1"/>
  <c r="A155" i="2"/>
  <c r="I155" i="2" s="1"/>
  <c r="A156" i="2"/>
  <c r="I156" i="2" s="1"/>
  <c r="A157" i="2"/>
  <c r="I157" i="2" s="1"/>
  <c r="A158" i="2"/>
  <c r="I158" i="2" s="1"/>
  <c r="A159" i="2"/>
  <c r="I159" i="2" s="1"/>
  <c r="A160" i="2"/>
  <c r="I160" i="2" s="1"/>
  <c r="A161" i="2"/>
  <c r="I161" i="2" s="1"/>
  <c r="A162" i="2"/>
  <c r="I162" i="2" s="1"/>
  <c r="A163" i="2"/>
  <c r="I163" i="2" s="1"/>
  <c r="A164" i="2"/>
  <c r="I164" i="2" s="1"/>
  <c r="A165" i="2"/>
  <c r="I165" i="2" s="1"/>
  <c r="A166" i="2"/>
  <c r="I166" i="2" s="1"/>
  <c r="A167" i="2"/>
  <c r="I167" i="2" s="1"/>
  <c r="A137" i="2"/>
  <c r="I137" i="2" s="1"/>
  <c r="A135" i="2"/>
  <c r="I135" i="2" s="1"/>
  <c r="A131" i="2"/>
  <c r="I131" i="2" s="1"/>
  <c r="A132" i="2"/>
  <c r="I132" i="2" s="1"/>
  <c r="A133" i="2"/>
  <c r="I133" i="2" s="1"/>
  <c r="A118" i="2"/>
  <c r="I118" i="2" s="1"/>
  <c r="A119" i="2"/>
  <c r="I119" i="2" s="1"/>
  <c r="A120" i="2"/>
  <c r="I120" i="2" s="1"/>
  <c r="A121" i="2"/>
  <c r="I121" i="2" s="1"/>
  <c r="A122" i="2"/>
  <c r="I122" i="2" s="1"/>
  <c r="A123" i="2"/>
  <c r="I123" i="2" s="1"/>
  <c r="A124" i="2"/>
  <c r="I124" i="2" s="1"/>
  <c r="A125" i="2"/>
  <c r="I125" i="2" s="1"/>
  <c r="A126" i="2"/>
  <c r="I126" i="2" s="1"/>
  <c r="A127" i="2"/>
  <c r="I127" i="2" s="1"/>
  <c r="A128" i="2"/>
  <c r="I128" i="2" s="1"/>
  <c r="A129" i="2"/>
  <c r="I129" i="2" s="1"/>
  <c r="A130" i="2"/>
  <c r="I130" i="2" s="1"/>
  <c r="A105" i="2"/>
  <c r="I105" i="2" s="1"/>
  <c r="A106" i="2"/>
  <c r="I106" i="2" s="1"/>
  <c r="A107" i="2"/>
  <c r="I107" i="2" s="1"/>
  <c r="A108" i="2"/>
  <c r="I108" i="2" s="1"/>
  <c r="A109" i="2"/>
  <c r="I109" i="2" s="1"/>
  <c r="A110" i="2"/>
  <c r="I110" i="2" s="1"/>
  <c r="A111" i="2"/>
  <c r="I111" i="2" s="1"/>
  <c r="A112" i="2"/>
  <c r="I112" i="2" s="1"/>
  <c r="A113" i="2"/>
  <c r="I113" i="2" s="1"/>
  <c r="A114" i="2"/>
  <c r="I114" i="2" s="1"/>
  <c r="A115" i="2"/>
  <c r="I115" i="2" s="1"/>
  <c r="A116" i="2"/>
  <c r="I116" i="2" s="1"/>
  <c r="A117" i="2"/>
  <c r="I117" i="2" s="1"/>
  <c r="A104" i="2"/>
  <c r="I104" i="2" s="1"/>
  <c r="A102" i="2"/>
  <c r="I102" i="2" s="1"/>
  <c r="A100" i="2"/>
  <c r="I100" i="2" s="1"/>
  <c r="A78" i="2"/>
  <c r="I78" i="2" s="1"/>
  <c r="A79" i="2"/>
  <c r="I79" i="2" s="1"/>
  <c r="A80" i="2"/>
  <c r="I80" i="2" s="1"/>
  <c r="A81" i="2"/>
  <c r="I81" i="2" s="1"/>
  <c r="A82" i="2"/>
  <c r="I82" i="2" s="1"/>
  <c r="A83" i="2"/>
  <c r="I83" i="2" s="1"/>
  <c r="A84" i="2"/>
  <c r="I84" i="2" s="1"/>
  <c r="A85" i="2"/>
  <c r="I85" i="2" s="1"/>
  <c r="A86" i="2"/>
  <c r="I86" i="2" s="1"/>
  <c r="A87" i="2"/>
  <c r="I87" i="2" s="1"/>
  <c r="A88" i="2"/>
  <c r="I88" i="2" s="1"/>
  <c r="A89" i="2"/>
  <c r="I89" i="2" s="1"/>
  <c r="A90" i="2"/>
  <c r="I90" i="2" s="1"/>
  <c r="A91" i="2"/>
  <c r="I91" i="2" s="1"/>
  <c r="A92" i="2"/>
  <c r="I92" i="2" s="1"/>
  <c r="A93" i="2"/>
  <c r="I93" i="2" s="1"/>
  <c r="A94" i="2"/>
  <c r="I94" i="2" s="1"/>
  <c r="A95" i="2"/>
  <c r="I95" i="2" s="1"/>
  <c r="A96" i="2"/>
  <c r="I96" i="2" s="1"/>
  <c r="A97" i="2"/>
  <c r="I97" i="2" s="1"/>
  <c r="A98" i="2"/>
  <c r="I98" i="2" s="1"/>
  <c r="A99" i="2"/>
  <c r="I99" i="2" s="1"/>
  <c r="A71" i="2"/>
  <c r="I71" i="2" s="1"/>
  <c r="A72" i="2"/>
  <c r="I72" i="2" s="1"/>
  <c r="A73" i="2"/>
  <c r="I73" i="2" s="1"/>
  <c r="A74" i="2"/>
  <c r="I74" i="2" s="1"/>
  <c r="A75" i="2"/>
  <c r="I75" i="2" s="1"/>
  <c r="A76" i="2"/>
  <c r="I76" i="2" s="1"/>
  <c r="A77" i="2"/>
  <c r="I77" i="2" s="1"/>
  <c r="A70" i="2"/>
  <c r="I70" i="2" s="1"/>
  <c r="A68" i="2"/>
  <c r="I68" i="2" s="1"/>
  <c r="F370" i="2"/>
  <c r="C370" i="2"/>
  <c r="F337" i="2"/>
  <c r="C337" i="2"/>
  <c r="F303" i="2"/>
  <c r="C303" i="2"/>
  <c r="F270" i="2"/>
  <c r="C270" i="2"/>
  <c r="F236" i="2"/>
  <c r="C236" i="2"/>
  <c r="F169" i="2"/>
  <c r="C169" i="2"/>
  <c r="F135" i="2"/>
  <c r="C135" i="2"/>
  <c r="F102" i="2"/>
  <c r="C102" i="2"/>
  <c r="F68" i="2"/>
  <c r="C68" i="2"/>
  <c r="A65" i="2"/>
  <c r="I65" i="2" s="1"/>
  <c r="A64" i="2"/>
  <c r="I64" i="2" s="1"/>
  <c r="A63" i="2"/>
  <c r="I63" i="2" s="1"/>
  <c r="A62" i="2"/>
  <c r="I62" i="2" s="1"/>
  <c r="A61" i="2"/>
  <c r="I61" i="2" s="1"/>
  <c r="A60" i="2"/>
  <c r="I60" i="2" s="1"/>
  <c r="A59" i="2"/>
  <c r="I59" i="2" s="1"/>
  <c r="A58" i="2"/>
  <c r="I58" i="2" s="1"/>
  <c r="A57" i="2"/>
  <c r="I57" i="2" s="1"/>
  <c r="A56" i="2"/>
  <c r="I56" i="2" s="1"/>
  <c r="A55" i="2"/>
  <c r="I55" i="2" s="1"/>
  <c r="A54" i="2"/>
  <c r="I54" i="2" s="1"/>
  <c r="A53" i="2"/>
  <c r="I53" i="2" s="1"/>
  <c r="A52" i="2"/>
  <c r="I52" i="2" s="1"/>
  <c r="A51" i="2"/>
  <c r="I51" i="2" s="1"/>
  <c r="A50" i="2"/>
  <c r="I50" i="2" s="1"/>
  <c r="A49" i="2"/>
  <c r="I49" i="2" s="1"/>
  <c r="A48" i="2"/>
  <c r="I48" i="2" s="1"/>
  <c r="A47" i="2"/>
  <c r="I47" i="2" s="1"/>
  <c r="A46" i="2"/>
  <c r="I46" i="2" s="1"/>
  <c r="A45" i="2"/>
  <c r="I45" i="2" s="1"/>
  <c r="A44" i="2"/>
  <c r="I44" i="2" s="1"/>
  <c r="A43" i="2"/>
  <c r="I43" i="2" s="1"/>
  <c r="A42" i="2"/>
  <c r="I42" i="2" s="1"/>
  <c r="A41" i="2"/>
  <c r="I41" i="2" s="1"/>
  <c r="A40" i="2"/>
  <c r="I40" i="2" s="1"/>
  <c r="A39" i="2"/>
  <c r="I39" i="2" s="1"/>
  <c r="A38" i="2"/>
  <c r="I38" i="2" s="1"/>
  <c r="A36" i="2"/>
  <c r="I36" i="2" s="1"/>
  <c r="A34" i="2"/>
  <c r="I34" i="2" s="1"/>
  <c r="A33" i="2"/>
  <c r="I33" i="2" s="1"/>
  <c r="A32" i="2"/>
  <c r="I32" i="2" s="1"/>
  <c r="A31" i="2"/>
  <c r="I31" i="2" s="1"/>
  <c r="A30" i="2"/>
  <c r="I30" i="2" s="1"/>
  <c r="A29" i="2"/>
  <c r="I29" i="2" s="1"/>
  <c r="A28" i="2"/>
  <c r="I28" i="2" s="1"/>
  <c r="A27" i="2"/>
  <c r="I27" i="2" s="1"/>
  <c r="A26" i="2"/>
  <c r="I26" i="2" s="1"/>
  <c r="A25" i="2"/>
  <c r="I25" i="2" s="1"/>
  <c r="A24" i="2"/>
  <c r="I24" i="2" s="1"/>
  <c r="A23" i="2"/>
  <c r="I23" i="2" s="1"/>
  <c r="A22" i="2"/>
  <c r="I22" i="2" s="1"/>
  <c r="A21" i="2"/>
  <c r="I21" i="2" s="1"/>
  <c r="A20" i="2"/>
  <c r="I20" i="2" s="1"/>
  <c r="A19" i="2"/>
  <c r="I19" i="2" s="1"/>
  <c r="A18" i="2"/>
  <c r="I18" i="2" s="1"/>
  <c r="A17" i="2"/>
  <c r="I17" i="2" s="1"/>
  <c r="A16" i="2"/>
  <c r="I16" i="2" s="1"/>
  <c r="A15" i="2"/>
  <c r="I15" i="2" s="1"/>
  <c r="A14" i="2"/>
  <c r="I14" i="2" s="1"/>
  <c r="A13" i="2"/>
  <c r="I13" i="2" s="1"/>
  <c r="A12" i="2"/>
  <c r="I12" i="2" s="1"/>
  <c r="A11" i="2"/>
  <c r="I11" i="2" s="1"/>
  <c r="A10" i="2"/>
  <c r="I10" i="2" s="1"/>
  <c r="A9" i="2"/>
  <c r="I9" i="2" s="1"/>
  <c r="A8" i="2"/>
  <c r="I8" i="2" s="1"/>
  <c r="A7" i="2"/>
  <c r="I7" i="2" s="1"/>
  <c r="A6" i="2"/>
  <c r="I6" i="2" s="1"/>
  <c r="A5" i="2"/>
  <c r="I5" i="2" s="1"/>
  <c r="F4" i="2"/>
  <c r="G4" i="2" s="1"/>
  <c r="C4" i="2"/>
  <c r="D4" i="2" s="1"/>
  <c r="A4" i="2"/>
  <c r="I4" i="2" s="1"/>
  <c r="A2" i="2"/>
  <c r="I2" i="2" s="1"/>
  <c r="P149" i="2" l="1"/>
  <c r="O161" i="2"/>
  <c r="O75" i="2"/>
  <c r="O277" i="2"/>
  <c r="Q310" i="2"/>
  <c r="P127" i="2"/>
  <c r="O196" i="2"/>
  <c r="O128" i="2"/>
  <c r="P56" i="2"/>
  <c r="O48" i="2"/>
  <c r="O9" i="2"/>
  <c r="R15" i="2"/>
  <c r="P91" i="2"/>
  <c r="Q309" i="2"/>
  <c r="R243" i="2"/>
  <c r="Q244" i="2"/>
  <c r="P372" i="2"/>
  <c r="O372" i="2"/>
  <c r="R161" i="2"/>
  <c r="Q161" i="2"/>
  <c r="R355" i="2"/>
  <c r="Q355" i="2"/>
  <c r="R320" i="2"/>
  <c r="Q320" i="2"/>
  <c r="R110" i="2"/>
  <c r="Q110" i="2"/>
  <c r="R91" i="2"/>
  <c r="Q91" i="2"/>
  <c r="P144" i="2"/>
  <c r="O144" i="2"/>
  <c r="P159" i="2"/>
  <c r="O159" i="2"/>
  <c r="P389" i="2"/>
  <c r="O389" i="2"/>
  <c r="R195" i="2"/>
  <c r="Q195" i="2"/>
  <c r="P334" i="2"/>
  <c r="O334" i="2"/>
  <c r="R145" i="2"/>
  <c r="Q145" i="2"/>
  <c r="P229" i="2"/>
  <c r="O229" i="2"/>
  <c r="R373" i="2"/>
  <c r="Q373" i="2"/>
  <c r="P373" i="2"/>
  <c r="O373" i="2"/>
  <c r="R160" i="2"/>
  <c r="Q160" i="2"/>
  <c r="R374" i="2"/>
  <c r="Q374" i="2"/>
  <c r="P354" i="2"/>
  <c r="O354" i="2"/>
  <c r="R125" i="2"/>
  <c r="Q125" i="2"/>
  <c r="R180" i="2"/>
  <c r="Q180" i="2"/>
  <c r="R319" i="2"/>
  <c r="Q319" i="2"/>
  <c r="P335" i="2"/>
  <c r="O335" i="2"/>
  <c r="R90" i="2"/>
  <c r="Q90" i="2"/>
  <c r="P300" i="2"/>
  <c r="O300" i="2"/>
  <c r="R354" i="2"/>
  <c r="Q354" i="2"/>
  <c r="P319" i="2"/>
  <c r="O319" i="2"/>
  <c r="P388" i="2"/>
  <c r="O388" i="2"/>
  <c r="P195" i="2"/>
  <c r="O195" i="2"/>
  <c r="R214" i="2"/>
  <c r="Q214" i="2"/>
  <c r="P249" i="2"/>
  <c r="O249" i="2"/>
  <c r="P353" i="2"/>
  <c r="O353" i="2"/>
  <c r="P194" i="2"/>
  <c r="O194" i="2"/>
  <c r="R126" i="2"/>
  <c r="Q126" i="2"/>
  <c r="R335" i="2"/>
  <c r="Q335" i="2"/>
  <c r="P230" i="2"/>
  <c r="O230" i="2"/>
  <c r="P318" i="2"/>
  <c r="O318" i="2"/>
  <c r="P143" i="2"/>
  <c r="O143" i="2"/>
  <c r="P214" i="2"/>
  <c r="O214" i="2"/>
  <c r="P248" i="2"/>
  <c r="O248" i="2"/>
  <c r="P264" i="2"/>
  <c r="O264" i="2"/>
  <c r="R179" i="2"/>
  <c r="Q179" i="2"/>
  <c r="R339" i="2"/>
  <c r="Q339" i="2"/>
  <c r="P179" i="2"/>
  <c r="O179" i="2"/>
  <c r="P213" i="2"/>
  <c r="O213" i="2"/>
  <c r="R144" i="2"/>
  <c r="Q144" i="2"/>
  <c r="R231" i="2"/>
  <c r="Q231" i="2"/>
  <c r="P160" i="2"/>
  <c r="O160" i="2"/>
  <c r="P178" i="2"/>
  <c r="O178" i="2"/>
  <c r="R109" i="2"/>
  <c r="Q109" i="2"/>
  <c r="R215" i="2"/>
  <c r="Q215" i="2"/>
  <c r="P125" i="2"/>
  <c r="O125" i="2"/>
  <c r="R389" i="2"/>
  <c r="Q389" i="2"/>
  <c r="R196" i="2"/>
  <c r="Q196" i="2"/>
  <c r="P109" i="2"/>
  <c r="O109" i="2"/>
  <c r="P4" i="2"/>
  <c r="O4" i="2"/>
  <c r="R39" i="2"/>
  <c r="Q39" i="2"/>
  <c r="P33" i="2"/>
  <c r="O33" i="2"/>
  <c r="P38" i="2"/>
  <c r="O38" i="2"/>
  <c r="R4" i="2"/>
  <c r="Q4" i="2"/>
  <c r="R20" i="2"/>
  <c r="Q20" i="2"/>
  <c r="P34" i="2"/>
  <c r="O34" i="2"/>
  <c r="P18" i="2"/>
  <c r="O18" i="2"/>
  <c r="P39" i="2"/>
  <c r="O39" i="2"/>
  <c r="R19" i="2"/>
  <c r="Q19" i="2"/>
  <c r="P17" i="2"/>
  <c r="O17" i="2"/>
</calcChain>
</file>

<file path=xl/sharedStrings.xml><?xml version="1.0" encoding="utf-8"?>
<sst xmlns="http://schemas.openxmlformats.org/spreadsheetml/2006/main" count="2161" uniqueCount="1609">
  <si>
    <t>Thu 31</t>
  </si>
  <si>
    <t>Day</t>
  </si>
  <si>
    <t>High</t>
  </si>
  <si>
    <t>Low</t>
  </si>
  <si>
    <t>Moon</t>
  </si>
  <si>
    <t>Sunrise</t>
  </si>
  <si>
    <t>Sunset</t>
  </si>
  <si>
    <t>New Moon</t>
  </si>
  <si>
    <t>Date</t>
  </si>
  <si>
    <t>Low Tide 1</t>
  </si>
  <si>
    <t>Low Tide 2</t>
  </si>
  <si>
    <t>Unrowable Start</t>
  </si>
  <si>
    <t>Unrowable End</t>
  </si>
  <si>
    <t>Fri 10</t>
  </si>
  <si>
    <t>First Quarter</t>
  </si>
  <si>
    <t>Sat 11</t>
  </si>
  <si>
    <t>Sun 12</t>
  </si>
  <si>
    <t>Mon 13</t>
  </si>
  <si>
    <t>Tue 14</t>
  </si>
  <si>
    <t>Wed 15</t>
  </si>
  <si>
    <t>Thu 16</t>
  </si>
  <si>
    <t>Fri 17</t>
  </si>
  <si>
    <t>Sat 18</t>
  </si>
  <si>
    <t>Full Moon</t>
  </si>
  <si>
    <t>Sun 19</t>
  </si>
  <si>
    <t>Mon 20</t>
  </si>
  <si>
    <t>Tue 21</t>
  </si>
  <si>
    <t>Wed 22</t>
  </si>
  <si>
    <t>Thu 23</t>
  </si>
  <si>
    <t>Fri 24</t>
  </si>
  <si>
    <t>Sat 25</t>
  </si>
  <si>
    <t>Last Quarter</t>
  </si>
  <si>
    <t>Sun 26</t>
  </si>
  <si>
    <t>Mon 27</t>
  </si>
  <si>
    <t>Tue 28</t>
  </si>
  <si>
    <t>Wed 29</t>
  </si>
  <si>
    <t>Thu 30</t>
  </si>
  <si>
    <t>Mon 10</t>
  </si>
  <si>
    <t>Tue 11</t>
  </si>
  <si>
    <t>Wed 12</t>
  </si>
  <si>
    <t>Thu 13</t>
  </si>
  <si>
    <t>Fri 14</t>
  </si>
  <si>
    <t>Sat 15</t>
  </si>
  <si>
    <t>Sun 16</t>
  </si>
  <si>
    <t>Mon 17</t>
  </si>
  <si>
    <t>Tue 18</t>
  </si>
  <si>
    <t>Wed 19</t>
  </si>
  <si>
    <t>Thu 20</t>
  </si>
  <si>
    <t>Fri 21</t>
  </si>
  <si>
    <t>Sat 22</t>
  </si>
  <si>
    <t>Sun 23</t>
  </si>
  <si>
    <t>Mon 24</t>
  </si>
  <si>
    <t>Tue 25</t>
  </si>
  <si>
    <t>Wed 26</t>
  </si>
  <si>
    <t>Thu 27</t>
  </si>
  <si>
    <t>Fri 28</t>
  </si>
  <si>
    <t>Sat 29</t>
  </si>
  <si>
    <t>Sun 30</t>
  </si>
  <si>
    <t>Thu 10</t>
  </si>
  <si>
    <t>Fri 11</t>
  </si>
  <si>
    <t>Sat 12</t>
  </si>
  <si>
    <t>Sun 13</t>
  </si>
  <si>
    <t>Mon 14</t>
  </si>
  <si>
    <t>Tue 15</t>
  </si>
  <si>
    <t>Wed 16</t>
  </si>
  <si>
    <t>Thu 17</t>
  </si>
  <si>
    <t>Fri 18</t>
  </si>
  <si>
    <t>Sat 19</t>
  </si>
  <si>
    <t>Sun 20</t>
  </si>
  <si>
    <t>Mon 21</t>
  </si>
  <si>
    <t>Tue 22</t>
  </si>
  <si>
    <t>Wed 23</t>
  </si>
  <si>
    <t>Thu 24</t>
  </si>
  <si>
    <t>Fri 25</t>
  </si>
  <si>
    <t>Sat 26</t>
  </si>
  <si>
    <t>Sun 27</t>
  </si>
  <si>
    <t>Mon 28</t>
  </si>
  <si>
    <t>Tue 29</t>
  </si>
  <si>
    <t>Wed 30</t>
  </si>
  <si>
    <t>Sat 10</t>
  </si>
  <si>
    <t>Sun 11</t>
  </si>
  <si>
    <t>Mon 12</t>
  </si>
  <si>
    <t>Tue 13</t>
  </si>
  <si>
    <t>Wed 14</t>
  </si>
  <si>
    <t>Thu 15</t>
  </si>
  <si>
    <t>Fri 16</t>
  </si>
  <si>
    <t>Sat 17</t>
  </si>
  <si>
    <t>Sun 18</t>
  </si>
  <si>
    <t>Mon 19</t>
  </si>
  <si>
    <t>Tue 20</t>
  </si>
  <si>
    <t>Wed 21</t>
  </si>
  <si>
    <t>Thu 22</t>
  </si>
  <si>
    <t>Fri 23</t>
  </si>
  <si>
    <t>Sat 24</t>
  </si>
  <si>
    <t>Sun 25</t>
  </si>
  <si>
    <t>Mon 26</t>
  </si>
  <si>
    <t>Tue 27</t>
  </si>
  <si>
    <t>Wed 28</t>
  </si>
  <si>
    <t>Thu 29</t>
  </si>
  <si>
    <t>Fri 30</t>
  </si>
  <si>
    <t>Tue 10</t>
  </si>
  <si>
    <t>Wed 11</t>
  </si>
  <si>
    <t>Thu 12</t>
  </si>
  <si>
    <t>Fri 13</t>
  </si>
  <si>
    <t>Sat 14</t>
  </si>
  <si>
    <t>Sun 15</t>
  </si>
  <si>
    <t>Mon 16</t>
  </si>
  <si>
    <t>Tue 17</t>
  </si>
  <si>
    <t>Wed 18</t>
  </si>
  <si>
    <t>Thu 19</t>
  </si>
  <si>
    <t>Fri 20</t>
  </si>
  <si>
    <t>Sat 21</t>
  </si>
  <si>
    <t>Sun 22</t>
  </si>
  <si>
    <t>Mon 23</t>
  </si>
  <si>
    <t>Tue 24</t>
  </si>
  <si>
    <t>Wed 25</t>
  </si>
  <si>
    <t>Thu 26</t>
  </si>
  <si>
    <t>Fri 27</t>
  </si>
  <si>
    <t>Sat 28</t>
  </si>
  <si>
    <t>Sun 29</t>
  </si>
  <si>
    <t>Mon 30</t>
  </si>
  <si>
    <t>Sun 10</t>
  </si>
  <si>
    <t>Mon 11</t>
  </si>
  <si>
    <t>Tue 12</t>
  </si>
  <si>
    <t>Wed 13</t>
  </si>
  <si>
    <t>Thu 14</t>
  </si>
  <si>
    <t>Fri 15</t>
  </si>
  <si>
    <t>Sat 16</t>
  </si>
  <si>
    <t>Sun 17</t>
  </si>
  <si>
    <t>Mon 18</t>
  </si>
  <si>
    <t>Tue 19</t>
  </si>
  <si>
    <t>Wed 20</t>
  </si>
  <si>
    <t>Thu 21</t>
  </si>
  <si>
    <t>Fri 22</t>
  </si>
  <si>
    <t>Sat 23</t>
  </si>
  <si>
    <t>Sun 24</t>
  </si>
  <si>
    <t>Mon 25</t>
  </si>
  <si>
    <t>Tue 26</t>
  </si>
  <si>
    <t>Wed 27</t>
  </si>
  <si>
    <t>Thu 28</t>
  </si>
  <si>
    <t>Fri 29</t>
  </si>
  <si>
    <t>Sat 30</t>
  </si>
  <si>
    <t>Wed 10</t>
  </si>
  <si>
    <t>Thu 11</t>
  </si>
  <si>
    <t>Fri 12</t>
  </si>
  <si>
    <t>Sat 13</t>
  </si>
  <si>
    <t>Sun 14</t>
  </si>
  <si>
    <t>Mon 15</t>
  </si>
  <si>
    <t>Tue 16</t>
  </si>
  <si>
    <t>Wed 17</t>
  </si>
  <si>
    <t>Thu 18</t>
  </si>
  <si>
    <t>Fri 19</t>
  </si>
  <si>
    <t>Sat 20</t>
  </si>
  <si>
    <t>Sun 21</t>
  </si>
  <si>
    <t>Mon 22</t>
  </si>
  <si>
    <t>Tue 23</t>
  </si>
  <si>
    <t>Wed 24</t>
  </si>
  <si>
    <t>Thu 25</t>
  </si>
  <si>
    <t>Fri 26</t>
  </si>
  <si>
    <t>Sat 27</t>
  </si>
  <si>
    <t>Sun 28</t>
  </si>
  <si>
    <t>Mon 29</t>
  </si>
  <si>
    <t>Tue 30</t>
  </si>
  <si>
    <t>Fri 31</t>
  </si>
  <si>
    <t>Sun 31</t>
  </si>
  <si>
    <t>Mon 31</t>
  </si>
  <si>
    <t>Tue 31</t>
  </si>
  <si>
    <t>NOT FOR NAVIGATION</t>
  </si>
  <si>
    <t>This program is distributed in the hope that it will be useful, but WITHOUT ANY WARRANTY; without even the implied warranty of MERCHANTABILITY or FITNESS FOR A PARTICULAR PURPOSE.  The author assumes no liability for damages arising from use of these predictions.  They are not certified to be correct, and they do not incorporate the effects of tropical storms, El Niño, seismic events, continental drift, or changes in global sea level.</t>
  </si>
  <si>
    <t>Start over</t>
  </si>
  <si>
    <t>Master index</t>
  </si>
  <si>
    <t>Zone index</t>
  </si>
  <si>
    <t>XTide software</t>
  </si>
  <si>
    <t>Feedback</t>
  </si>
  <si>
    <t>Hints and tricks</t>
  </si>
  <si>
    <t>Sun 1</t>
  </si>
  <si>
    <t>Mon 2</t>
  </si>
  <si>
    <t>Tue 3</t>
  </si>
  <si>
    <t>Wed 4</t>
  </si>
  <si>
    <t>Thu 5</t>
  </si>
  <si>
    <t>Fri 6</t>
  </si>
  <si>
    <t>Sat 7</t>
  </si>
  <si>
    <t>Sun 8</t>
  </si>
  <si>
    <t>Mon 9</t>
  </si>
  <si>
    <t>Wed 1</t>
  </si>
  <si>
    <t>Thu 2</t>
  </si>
  <si>
    <t>Fri 3</t>
  </si>
  <si>
    <t>Sat 4</t>
  </si>
  <si>
    <t>Sun 5</t>
  </si>
  <si>
    <t>Mon 6</t>
  </si>
  <si>
    <t>Tue 7</t>
  </si>
  <si>
    <t>Wed 8</t>
  </si>
  <si>
    <t>Thu 9</t>
  </si>
  <si>
    <t>Sat 1</t>
  </si>
  <si>
    <t>Sun 2</t>
  </si>
  <si>
    <t>Mon 3</t>
  </si>
  <si>
    <t>Tue 4</t>
  </si>
  <si>
    <t>Wed 5</t>
  </si>
  <si>
    <t>Thu 6</t>
  </si>
  <si>
    <t>Fri 7</t>
  </si>
  <si>
    <t>Sat 8</t>
  </si>
  <si>
    <t>Sun 9</t>
  </si>
  <si>
    <t>Mon 1</t>
  </si>
  <si>
    <t>Tue 2</t>
  </si>
  <si>
    <t>Wed 3</t>
  </si>
  <si>
    <t>Thu 4</t>
  </si>
  <si>
    <t>Fri 5</t>
  </si>
  <si>
    <t>Sat 6</t>
  </si>
  <si>
    <t>Sun 7</t>
  </si>
  <si>
    <t>Mon 8</t>
  </si>
  <si>
    <t>Tue 9</t>
  </si>
  <si>
    <t>Thu 1</t>
  </si>
  <si>
    <t>Fri 2</t>
  </si>
  <si>
    <t>Sat 3</t>
  </si>
  <si>
    <t>Sun 4</t>
  </si>
  <si>
    <t>Mon 5</t>
  </si>
  <si>
    <t>Tue 6</t>
  </si>
  <si>
    <t>Wed 7</t>
  </si>
  <si>
    <t>Thu 8</t>
  </si>
  <si>
    <t>Fri 9</t>
  </si>
  <si>
    <t>Tue 1</t>
  </si>
  <si>
    <t>Wed 2</t>
  </si>
  <si>
    <t>Thu 3</t>
  </si>
  <si>
    <t>Fri 4</t>
  </si>
  <si>
    <t>Sat 5</t>
  </si>
  <si>
    <t>Sun 6</t>
  </si>
  <si>
    <t>Mon 7</t>
  </si>
  <si>
    <t>Tue 8</t>
  </si>
  <si>
    <t>Wed 9</t>
  </si>
  <si>
    <t>Fri 1</t>
  </si>
  <si>
    <t>Sat 2</t>
  </si>
  <si>
    <t>Sun 3</t>
  </si>
  <si>
    <t>Mon 4</t>
  </si>
  <si>
    <t>Tue 5</t>
  </si>
  <si>
    <t>Wed 6</t>
  </si>
  <si>
    <t>Thu 7</t>
  </si>
  <si>
    <t>Fri 8</t>
  </si>
  <si>
    <t>Sat 9</t>
  </si>
  <si>
    <t>Tide Limits</t>
  </si>
  <si>
    <t>Unrowable Window (hrs)</t>
  </si>
  <si>
    <t>No Restriction</t>
  </si>
  <si>
    <t>Hide this row if its not a leap year</t>
  </si>
  <si>
    <t>if its not a leap year, make sure a row is added to the raw data before pasting (so that row 66 is blank), or paste Jan-Feb and March-Dec separately, keeping row 66 blank if not a leap year. If it’s a leap year, Feb 29th goes in row 66.</t>
  </si>
  <si>
    <t>Before or After pasting, delete all GMT and BST (replace with '', use control-H)</t>
  </si>
  <si>
    <t>Window</t>
  </si>
  <si>
    <t>Low Tide Height Greater Than (m)</t>
  </si>
  <si>
    <t xml:space="preserve">Prior to July 2026 (and for decades previously) </t>
  </si>
  <si>
    <t>limits were as noted below</t>
  </si>
  <si>
    <t>Tide Limits (OLD)</t>
  </si>
  <si>
    <t>Wed 31</t>
  </si>
  <si>
    <t>3:54 AM / 3.7 m</t>
  </si>
  <si>
    <t>9:37 AM / 1.3 m</t>
  </si>
  <si>
    <t>3:55 PM / 4.0 m</t>
  </si>
  <si>
    <t>10:08 PM / 1.1 m</t>
  </si>
  <si>
    <t>4:30 AM / 3.6 m</t>
  </si>
  <si>
    <t>10:12 AM / 1.4 m</t>
  </si>
  <si>
    <t>4:32 PM / 3.9 m</t>
  </si>
  <si>
    <t>10:46 PM / 1.2 m</t>
  </si>
  <si>
    <t>5:09 AM / 3.5 m</t>
  </si>
  <si>
    <t>10:50 AM / 1.6 m</t>
  </si>
  <si>
    <t>5:12 PM / 3.7 m</t>
  </si>
  <si>
    <t>11:26 PM / 1.3 m</t>
  </si>
  <si>
    <t>5:53 AM / 3.4 m</t>
  </si>
  <si>
    <t>11:33 AM / 1.7 m</t>
  </si>
  <si>
    <t>5:57 PM / 3.6 m</t>
  </si>
  <si>
    <t>12:13 AM / 1.5 m</t>
  </si>
  <si>
    <t>6:44 AM / 3.3 m</t>
  </si>
  <si>
    <t>12:25 PM / 1.8 m</t>
  </si>
  <si>
    <t>6:51 PM / 3.5 m</t>
  </si>
  <si>
    <t>1:11 AM / 1.6 m</t>
  </si>
  <si>
    <t>7:43 AM / 3.3 m</t>
  </si>
  <si>
    <t>1:32 PM / 1.9 m</t>
  </si>
  <si>
    <t>7:55 PM / 3.4 m</t>
  </si>
  <si>
    <t>2:21 AM / 1.6 m</t>
  </si>
  <si>
    <t>8:47 AM / 3.3 m</t>
  </si>
  <si>
    <t>2:51 PM / 1.8 m</t>
  </si>
  <si>
    <t>9:06 PM / 3.4 m</t>
  </si>
  <si>
    <t>3:33 AM / 1.6 m</t>
  </si>
  <si>
    <t>9:52 AM / 3.4 m</t>
  </si>
  <si>
    <t>4:04 PM / 1.6 m</t>
  </si>
  <si>
    <t>10:16 PM / 3.6 m</t>
  </si>
  <si>
    <t>4:36 AM / 1.4 m</t>
  </si>
  <si>
    <t>10:50 AM / 3.6 m</t>
  </si>
  <si>
    <t>5:04 PM / 1.3 m</t>
  </si>
  <si>
    <t>11:18 PM / 3.8 m</t>
  </si>
  <si>
    <t>5:29 AM / 1.2 m</t>
  </si>
  <si>
    <t>11:42 AM / 3.9 m</t>
  </si>
  <si>
    <t>5:56 PM / 1.0 m</t>
  </si>
  <si>
    <t>12:14 AM / 4.0 m</t>
  </si>
  <si>
    <t>6:18 AM / 1.1 m</t>
  </si>
  <si>
    <t>12:30 PM / 4.1 m</t>
  </si>
  <si>
    <t>6:43 PM / 0.7 m</t>
  </si>
  <si>
    <t>1:04 AM / 4.2 m</t>
  </si>
  <si>
    <t>7:03 AM / 0.9 m</t>
  </si>
  <si>
    <t>1:16 PM / 4.4 m</t>
  </si>
  <si>
    <t>7:28 PM / 0.4 m</t>
  </si>
  <si>
    <t>1:52 AM / 4.3 m</t>
  </si>
  <si>
    <t>7:46 AM / 0.8 m</t>
  </si>
  <si>
    <t>2:01 PM / 4.5 m</t>
  </si>
  <si>
    <t>8:13 PM / 0.3 m</t>
  </si>
  <si>
    <t>2:39 AM / 4.4 m</t>
  </si>
  <si>
    <t>8:29 AM / 0.7 m</t>
  </si>
  <si>
    <t>2:45 PM / 4.6 m</t>
  </si>
  <si>
    <t>8:58 PM / 0.2 m</t>
  </si>
  <si>
    <t>3:25 AM / 4.4 m</t>
  </si>
  <si>
    <t>9:12 AM / 0.8 m</t>
  </si>
  <si>
    <t>3:30 PM / 4.6 m</t>
  </si>
  <si>
    <t>9:44 PM / 0.3 m</t>
  </si>
  <si>
    <t>4:12 AM / 4.2 m</t>
  </si>
  <si>
    <t>9:57 AM / 0.9 m</t>
  </si>
  <si>
    <t>4:17 PM / 4.5 m</t>
  </si>
  <si>
    <t>10:31 PM / 0.5 m</t>
  </si>
  <si>
    <t>5:01 AM / 4.0 m</t>
  </si>
  <si>
    <t>10:43 AM / 1.1 m</t>
  </si>
  <si>
    <t>5:06 PM / 4.3 m</t>
  </si>
  <si>
    <t>11:21 PM / 0.7 m</t>
  </si>
  <si>
    <t>5:52 AM / 3.8 m</t>
  </si>
  <si>
    <t>11:34 AM / 1.3 m</t>
  </si>
  <si>
    <t>6:00 PM / 4.0 m</t>
  </si>
  <si>
    <t>12:17 AM / 1.0 m</t>
  </si>
  <si>
    <t>6:49 AM / 3.6 m</t>
  </si>
  <si>
    <t>12:34 PM / 1.5 m</t>
  </si>
  <si>
    <t>7:03 PM / 3.8 m</t>
  </si>
  <si>
    <t>1:23 AM / 1.3 m</t>
  </si>
  <si>
    <t>7:54 AM / 3.4 m</t>
  </si>
  <si>
    <t>1:50 PM / 1.7 m</t>
  </si>
  <si>
    <t>8:16 PM / 3.5 m</t>
  </si>
  <si>
    <t>2:40 AM / 1.5 m</t>
  </si>
  <si>
    <t>9:06 AM / 3.4 m</t>
  </si>
  <si>
    <t>3:18 PM / 1.7 m</t>
  </si>
  <si>
    <t>9:38 PM / 3.4 m</t>
  </si>
  <si>
    <t>3:57 AM / 1.6 m</t>
  </si>
  <si>
    <t>10:16 AM / 3.4 m</t>
  </si>
  <si>
    <t>4:34 PM / 1.5 m</t>
  </si>
  <si>
    <t>10:55 PM / 3.5 m</t>
  </si>
  <si>
    <t>5:00 AM / 1.6 m</t>
  </si>
  <si>
    <t>11:16 AM / 3.6 m</t>
  </si>
  <si>
    <t>5:33 PM / 1.3 m</t>
  </si>
  <si>
    <t>11:55 PM / 3.6 m</t>
  </si>
  <si>
    <t>5:49 AM / 1.5 m</t>
  </si>
  <si>
    <t>12:05 PM / 3.8 m</t>
  </si>
  <si>
    <t>6:19 PM / 1.1 m</t>
  </si>
  <si>
    <t>12:43 AM / 3.7 m</t>
  </si>
  <si>
    <t>6:30 AM / 1.3 m</t>
  </si>
  <si>
    <t>12:46 PM / 3.9 m</t>
  </si>
  <si>
    <t>6:58 PM / 0.9 m</t>
  </si>
  <si>
    <t>1:21 AM / 3.8 m</t>
  </si>
  <si>
    <t>7:06 AM / 1.2 m</t>
  </si>
  <si>
    <t>1:22 PM / 4.1 m</t>
  </si>
  <si>
    <t>7:33 PM / 0.8 m</t>
  </si>
  <si>
    <t>1:55 AM / 3.8 m</t>
  </si>
  <si>
    <t>7:39 AM / 1.1 m</t>
  </si>
  <si>
    <t>1:55 PM / 4.2 m</t>
  </si>
  <si>
    <t>8:06 PM / 0.7 m</t>
  </si>
  <si>
    <t>2:25 AM / 3.9 m</t>
  </si>
  <si>
    <t>8:11 AM / 1.1 m</t>
  </si>
  <si>
    <t>2:27 PM / 4.2 m</t>
  </si>
  <si>
    <t>8:37 PM / 0.7 m</t>
  </si>
  <si>
    <t>2:55 AM / 3.9 m</t>
  </si>
  <si>
    <t>8:42 AM / 1.0 m</t>
  </si>
  <si>
    <t>2:58 PM / 4.2 m</t>
  </si>
  <si>
    <t>9:08 PM / 0.8 m</t>
  </si>
  <si>
    <t>3:25 AM / 3.9 m</t>
  </si>
  <si>
    <t>9:12 AM / 1.1 m</t>
  </si>
  <si>
    <t>3:28 PM / 4.1 m</t>
  </si>
  <si>
    <t>9:39 PM / 0.8 m</t>
  </si>
  <si>
    <t>3:55 AM / 3.8 m</t>
  </si>
  <si>
    <t>9:43 AM / 1.1 m</t>
  </si>
  <si>
    <t>4:00 PM / 4.0 m</t>
  </si>
  <si>
    <t>10:10 PM / 1.0 m</t>
  </si>
  <si>
    <t>4:28 AM / 3.7 m</t>
  </si>
  <si>
    <t>10:16 AM / 1.3 m</t>
  </si>
  <si>
    <t>4:33 PM / 3.9 m</t>
  </si>
  <si>
    <t>10:45 PM / 1.1 m</t>
  </si>
  <si>
    <t>5:03 AM / 3.5 m</t>
  </si>
  <si>
    <t>10:51 AM / 1.4 m</t>
  </si>
  <si>
    <t>5:11 PM / 3.7 m</t>
  </si>
  <si>
    <t>11:23 PM / 1.3 m</t>
  </si>
  <si>
    <t>5:45 AM / 3.4 m</t>
  </si>
  <si>
    <t>11:34 AM / 1.6 m</t>
  </si>
  <si>
    <t>5:59 PM / 3.5 m</t>
  </si>
  <si>
    <t>12:11 AM / 1.5 m</t>
  </si>
  <si>
    <t>6:39 AM / 3.3 m</t>
  </si>
  <si>
    <t>12:32 PM / 1.7 m</t>
  </si>
  <si>
    <t>7:03 PM / 3.4 m</t>
  </si>
  <si>
    <t>1:18 AM / 1.7 m</t>
  </si>
  <si>
    <t>7:49 AM / 3.2 m</t>
  </si>
  <si>
    <t>1:54 PM / 1.8 m</t>
  </si>
  <si>
    <t>8:26 PM / 3.3 m</t>
  </si>
  <si>
    <t>2:46 AM / 1.7 m</t>
  </si>
  <si>
    <t>9:09 AM / 3.3 m</t>
  </si>
  <si>
    <t>3:29 PM / 1.6 m</t>
  </si>
  <si>
    <t>9:52 PM / 3.4 m</t>
  </si>
  <si>
    <t>4:09 AM / 1.6 m</t>
  </si>
  <si>
    <t>10:22 AM / 3.5 m</t>
  </si>
  <si>
    <t>4:43 PM / 1.3 m</t>
  </si>
  <si>
    <t>11:04 PM / 3.6 m</t>
  </si>
  <si>
    <t>5:12 AM / 1.3 m</t>
  </si>
  <si>
    <t>11:23 AM / 3.8 m</t>
  </si>
  <si>
    <t>5:40 PM / 0.9 m</t>
  </si>
  <si>
    <t>12:02 AM / 3.9 m</t>
  </si>
  <si>
    <t>6:03 AM / 1.1 m</t>
  </si>
  <si>
    <t>12:14 PM / 4.1 m</t>
  </si>
  <si>
    <t>6:29 PM / 0.5 m</t>
  </si>
  <si>
    <t>12:52 AM / 4.2 m</t>
  </si>
  <si>
    <t>6:48 AM / 0.8 m</t>
  </si>
  <si>
    <t>1:01 PM / 4.4 m</t>
  </si>
  <si>
    <t>7:14 PM / 0.2 m</t>
  </si>
  <si>
    <t>1:38 AM / 4.4 m</t>
  </si>
  <si>
    <t>7:31 AM / 0.6 m</t>
  </si>
  <si>
    <t>1:45 PM / 4.6 m</t>
  </si>
  <si>
    <t>7:58 PM / 0.1 m</t>
  </si>
  <si>
    <t>2:22 AM / 4.5 m</t>
  </si>
  <si>
    <t>8:12 AM / 0.5 m</t>
  </si>
  <si>
    <t>2:28 PM / 4.8 m</t>
  </si>
  <si>
    <t>8:41 PM / 0.0 m</t>
  </si>
  <si>
    <t>3:04 AM / 4.4 m</t>
  </si>
  <si>
    <t>8:53 AM / 0.5 m</t>
  </si>
  <si>
    <t>3:11 PM / 4.7 m</t>
  </si>
  <si>
    <t>9:24 PM / 0.1 m</t>
  </si>
  <si>
    <t>3:47 AM / 4.3 m</t>
  </si>
  <si>
    <t>9:35 AM / 0.6 m</t>
  </si>
  <si>
    <t>3:55 PM / 4.6 m</t>
  </si>
  <si>
    <t>10:07 PM / 0.4 m</t>
  </si>
  <si>
    <t>4:31 AM / 4.1 m</t>
  </si>
  <si>
    <t>10:18 AM / 0.8 m</t>
  </si>
  <si>
    <t>4:41 PM / 4.3 m</t>
  </si>
  <si>
    <t>10:52 PM / 0.7 m</t>
  </si>
  <si>
    <t>5:17 AM / 3.8 m</t>
  </si>
  <si>
    <t>11:04 AM / 1.1 m</t>
  </si>
  <si>
    <t>5:32 PM / 3.9 m</t>
  </si>
  <si>
    <t>11:41 PM / 1.1 m</t>
  </si>
  <si>
    <t>6:08 AM / 3.5 m</t>
  </si>
  <si>
    <t>11:59 AM / 1.4 m</t>
  </si>
  <si>
    <t>6:32 PM / 3.6 m</t>
  </si>
  <si>
    <t>12:39 AM / 1.5 m</t>
  </si>
  <si>
    <t>7:09 AM / 3.3 m</t>
  </si>
  <si>
    <t>1:12 PM / 1.6 m</t>
  </si>
  <si>
    <t>7:50 PM / 3.3 m</t>
  </si>
  <si>
    <t>2:00 AM / 1.8 m</t>
  </si>
  <si>
    <t>8:26 AM / 3.2 m</t>
  </si>
  <si>
    <t>2:52 PM / 1.7 m</t>
  </si>
  <si>
    <t>9:24 PM / 3.2 m</t>
  </si>
  <si>
    <t>3:35 AM / 1.8 m</t>
  </si>
  <si>
    <t>9:49 AM / 3.2 m</t>
  </si>
  <si>
    <t>4:21 PM / 1.5 m</t>
  </si>
  <si>
    <t>10:48 PM / 3.2 m</t>
  </si>
  <si>
    <t>4:47 AM / 1.7 m</t>
  </si>
  <si>
    <t>10:57 AM / 3.4 m</t>
  </si>
  <si>
    <t>5:21 PM / 1.3 m</t>
  </si>
  <si>
    <t>11:46 PM / 3.4 m</t>
  </si>
  <si>
    <t>5:37 AM / 1.6 m</t>
  </si>
  <si>
    <t>11:47 AM / 3.6 m</t>
  </si>
  <si>
    <t>6:04 PM / 1.1 m</t>
  </si>
  <si>
    <t>12:28 AM / 3.6 m</t>
  </si>
  <si>
    <t>6:15 AM / 1.4 m</t>
  </si>
  <si>
    <t>12:27 PM / 3.8 m</t>
  </si>
  <si>
    <t>6:41 PM / 0.9 m</t>
  </si>
  <si>
    <t>1:01 AM / 3.7 m</t>
  </si>
  <si>
    <t>6:48 AM / 1.2 m</t>
  </si>
  <si>
    <t>1:02 PM / 4.0 m</t>
  </si>
  <si>
    <t>7:13 PM / 0.8 m</t>
  </si>
  <si>
    <t>1:31 AM / 3.8 m</t>
  </si>
  <si>
    <t>7:19 AM / 1.0 m</t>
  </si>
  <si>
    <t>1:33 PM / 4.1 m</t>
  </si>
  <si>
    <t>7:43 PM / 0.7 m</t>
  </si>
  <si>
    <t>1:59 AM / 3.9 m</t>
  </si>
  <si>
    <t>7:48 AM / 0.9 m</t>
  </si>
  <si>
    <t>2:03 PM / 4.2 m</t>
  </si>
  <si>
    <t>8:12 PM / 0.6 m</t>
  </si>
  <si>
    <t>2:27 AM / 4.0 m</t>
  </si>
  <si>
    <t>8:17 AM / 0.9 m</t>
  </si>
  <si>
    <t>2:32 PM / 4.2 m</t>
  </si>
  <si>
    <t>8:40 PM / 0.6 m</t>
  </si>
  <si>
    <t>2:54 AM / 3.9 m</t>
  </si>
  <si>
    <t>8:46 AM / 0.9 m</t>
  </si>
  <si>
    <t>3:00 PM / 4.2 m</t>
  </si>
  <si>
    <t>9:09 PM / 0.7 m</t>
  </si>
  <si>
    <t>3:22 AM / 3.9 m</t>
  </si>
  <si>
    <t>9:15 AM / 0.9 m</t>
  </si>
  <si>
    <t>3:30 PM / 4.1 m</t>
  </si>
  <si>
    <t>3:52 AM / 3.8 m</t>
  </si>
  <si>
    <t>9:46 AM / 1.0 m</t>
  </si>
  <si>
    <t>4:02 PM / 3.9 m</t>
  </si>
  <si>
    <t>10:11 PM / 1.0 m</t>
  </si>
  <si>
    <t>4:24 AM / 3.6 m</t>
  </si>
  <si>
    <t>10:21 AM / 1.2 m</t>
  </si>
  <si>
    <t>4:39 PM / 3.7 m</t>
  </si>
  <si>
    <t>10:47 PM / 1.2 m</t>
  </si>
  <si>
    <t>11:02 AM / 1.3 m</t>
  </si>
  <si>
    <t>5:26 PM / 3.5 m</t>
  </si>
  <si>
    <t>11:33 PM / 1.4 m</t>
  </si>
  <si>
    <t>5:54 AM / 3.3 m</t>
  </si>
  <si>
    <t>11:58 AM / 1.5 m</t>
  </si>
  <si>
    <t>6:33 PM / 3.3 m</t>
  </si>
  <si>
    <t>12:37 AM / 1.7 m</t>
  </si>
  <si>
    <t>7:07 AM / 3.2 m</t>
  </si>
  <si>
    <t>1:19 PM / 1.6 m</t>
  </si>
  <si>
    <t>8:03 PM / 3.2 m</t>
  </si>
  <si>
    <t>2:12 AM / 1.8 m</t>
  </si>
  <si>
    <t>8:36 AM / 3.2 m</t>
  </si>
  <si>
    <t>3:02 PM / 1.5 m</t>
  </si>
  <si>
    <t>9:36 PM / 3.3 m</t>
  </si>
  <si>
    <t>3:47 AM / 1.6 m</t>
  </si>
  <si>
    <t>9:57 AM / 3.4 m</t>
  </si>
  <si>
    <t>4:23 PM / 1.2 m</t>
  </si>
  <si>
    <t>10:49 PM / 3.6 m</t>
  </si>
  <si>
    <t>4:53 AM / 1.4 m</t>
  </si>
  <si>
    <t>11:01 AM / 3.8 m</t>
  </si>
  <si>
    <t>5:22 PM / 0.8 m</t>
  </si>
  <si>
    <t>11:46 PM / 3.9 m</t>
  </si>
  <si>
    <t>5:44 AM / 1.0 m</t>
  </si>
  <si>
    <t>11:54 AM / 4.1 m</t>
  </si>
  <si>
    <t>6:11 PM / 0.4 m</t>
  </si>
  <si>
    <t>12:34 AM / 4.2 m</t>
  </si>
  <si>
    <t>6:29 AM / 0.7 m</t>
  </si>
  <si>
    <t>12:41 PM / 4.4 m</t>
  </si>
  <si>
    <t>6:55 PM / 0.1 m</t>
  </si>
  <si>
    <t>1:18 AM / 4.4 m</t>
  </si>
  <si>
    <t>7:11 AM / 0.5 m</t>
  </si>
  <si>
    <t>1:25 PM / 4.7 m</t>
  </si>
  <si>
    <t>7:38 PM / -0.0 m</t>
  </si>
  <si>
    <t>1:59 AM / 4.5 m</t>
  </si>
  <si>
    <t>7:51 AM / 0.4 m</t>
  </si>
  <si>
    <t>2:08 PM / 4.7 m</t>
  </si>
  <si>
    <t>8:19 PM / -0.0 m</t>
  </si>
  <si>
    <t>2:40 AM / 4.4 m</t>
  </si>
  <si>
    <t>8:32 AM / 0.4 m</t>
  </si>
  <si>
    <t>2:50 PM / 4.7 m</t>
  </si>
  <si>
    <t>9:00 PM / 0.1 m</t>
  </si>
  <si>
    <t>3:20 AM / 4.3 m</t>
  </si>
  <si>
    <t>9:12 AM / 0.5 m</t>
  </si>
  <si>
    <t>3:33 PM / 4.5 m</t>
  </si>
  <si>
    <t>9:40 PM / 0.4 m</t>
  </si>
  <si>
    <t>4:01 AM / 4.1 m</t>
  </si>
  <si>
    <t>9:54 AM / 0.7 m</t>
  </si>
  <si>
    <t>4:18 PM / 4.2 m</t>
  </si>
  <si>
    <t>10:22 PM / 0.8 m</t>
  </si>
  <si>
    <t>4:43 AM / 3.8 m</t>
  </si>
  <si>
    <t>10:39 AM / 1.0 m</t>
  </si>
  <si>
    <t>5:08 PM / 3.8 m</t>
  </si>
  <si>
    <t>11:06 PM / 1.2 m</t>
  </si>
  <si>
    <t>5:30 AM / 3.5 m</t>
  </si>
  <si>
    <t>11:31 AM / 1.3 m</t>
  </si>
  <si>
    <t>6:08 PM / 3.4 m</t>
  </si>
  <si>
    <t>11:59 PM / 1.6 m</t>
  </si>
  <si>
    <t>6:28 AM / 3.3 m</t>
  </si>
  <si>
    <t>12:41 PM / 1.5 m</t>
  </si>
  <si>
    <t>7:27 PM / 3.1 m</t>
  </si>
  <si>
    <t>1:17 AM / 1.9 m</t>
  </si>
  <si>
    <t>7:45 AM / 3.1 m</t>
  </si>
  <si>
    <t>2:22 PM / 1.6 m</t>
  </si>
  <si>
    <t>9:02 PM / 3.0 m</t>
  </si>
  <si>
    <t>3:03 AM / 2.0 m</t>
  </si>
  <si>
    <t>9:12 AM / 3.2 m</t>
  </si>
  <si>
    <t>3:55 PM / 1.5 m</t>
  </si>
  <si>
    <t>10:24 PM / 3.1 m</t>
  </si>
  <si>
    <t>4:22 AM / 1.8 m</t>
  </si>
  <si>
    <t>10:24 AM / 3.3 m</t>
  </si>
  <si>
    <t>4:55 PM / 1.3 m</t>
  </si>
  <si>
    <t>11:19 PM / 3.3 m</t>
  </si>
  <si>
    <t>5:11 AM / 1.6 m</t>
  </si>
  <si>
    <t>11:16 AM / 3.5 m</t>
  </si>
  <si>
    <t>5:37 PM / 1.1 m</t>
  </si>
  <si>
    <t>11:58 PM / 3.5 m</t>
  </si>
  <si>
    <t>5:48 AM / 1.4 m</t>
  </si>
  <si>
    <t>11:57 AM / 3.7 m</t>
  </si>
  <si>
    <t>6:12 PM / 0.9 m</t>
  </si>
  <si>
    <t>12:30 AM / 3.7 m</t>
  </si>
  <si>
    <t>6:21 AM / 1.2 m</t>
  </si>
  <si>
    <t>12:32 PM / 3.9 m</t>
  </si>
  <si>
    <t>6:43 PM / 0.8 m</t>
  </si>
  <si>
    <t>12:59 AM / 3.8 m</t>
  </si>
  <si>
    <t>6:52 AM / 1.0 m</t>
  </si>
  <si>
    <t>1:03 PM / 4.1 m</t>
  </si>
  <si>
    <t>7:13 PM / 0.7 m</t>
  </si>
  <si>
    <t>2:27 AM / 3.9 m</t>
  </si>
  <si>
    <t>8:21 AM / 0.8 m</t>
  </si>
  <si>
    <t>2:33 PM / 4.1 m</t>
  </si>
  <si>
    <t>8:42 PM / 0.6 m</t>
  </si>
  <si>
    <t>2:55 AM / 4.0 m</t>
  </si>
  <si>
    <t>8:51 AM / 0.8 m</t>
  </si>
  <si>
    <t>3:03 PM / 4.2 m</t>
  </si>
  <si>
    <t>9:11 PM / 0.6 m</t>
  </si>
  <si>
    <t>3:23 AM / 4.0 m</t>
  </si>
  <si>
    <t>9:20 AM / 0.8 m</t>
  </si>
  <si>
    <t>3:33 PM / 4.1 m</t>
  </si>
  <si>
    <t>9:40 PM / 0.7 m</t>
  </si>
  <si>
    <t>3:52 AM / 3.9 m</t>
  </si>
  <si>
    <t>9:51 AM / 0.8 m</t>
  </si>
  <si>
    <t>4:05 PM / 4.0 m</t>
  </si>
  <si>
    <t>10:11 PM / 0.8 m</t>
  </si>
  <si>
    <t>4:22 AM / 3.8 m</t>
  </si>
  <si>
    <t>10:24 AM / 0.9 m</t>
  </si>
  <si>
    <t>4:40 PM / 3.9 m</t>
  </si>
  <si>
    <t>10:45 PM / 1.0 m</t>
  </si>
  <si>
    <t>4:57 AM / 3.7 m</t>
  </si>
  <si>
    <t>11:01 AM / 1.0 m</t>
  </si>
  <si>
    <t>5:21 PM / 3.7 m</t>
  </si>
  <si>
    <t>11:24 PM / 1.2 m</t>
  </si>
  <si>
    <t>5:37 AM / 3.5 m</t>
  </si>
  <si>
    <t>11:46 AM / 1.2 m</t>
  </si>
  <si>
    <t>6:14 PM / 3.5 m</t>
  </si>
  <si>
    <t>12:12 AM / 1.5 m</t>
  </si>
  <si>
    <t>6:31 AM / 3.4 m</t>
  </si>
  <si>
    <t>12:44 PM / 1.3 m</t>
  </si>
  <si>
    <t>7:26 PM / 3.3 m</t>
  </si>
  <si>
    <t>7:45 AM / 3.3 m</t>
  </si>
  <si>
    <t>2:05 PM / 1.4 m</t>
  </si>
  <si>
    <t>8:54 PM / 3.2 m</t>
  </si>
  <si>
    <t>2:50 AM / 1.8 m</t>
  </si>
  <si>
    <t>9:12 AM / 3.3 m</t>
  </si>
  <si>
    <t>3:41 PM / 1.3 m</t>
  </si>
  <si>
    <t>10:19 PM / 3.4 m</t>
  </si>
  <si>
    <t>4:22 AM / 1.6 m</t>
  </si>
  <si>
    <t>10:31 AM / 3.5 m</t>
  </si>
  <si>
    <t>4:59 PM / 1.0 m</t>
  </si>
  <si>
    <t>11:28 PM / 3.6 m</t>
  </si>
  <si>
    <t>5:29 AM / 1.3 m</t>
  </si>
  <si>
    <t>11:35 AM / 3.8 m</t>
  </si>
  <si>
    <t>5:58 PM / 0.7 m</t>
  </si>
  <si>
    <t>12:23 AM / 3.9 m</t>
  </si>
  <si>
    <t>6:21 AM / 1.0 m</t>
  </si>
  <si>
    <t>12:29 PM / 4.1 m</t>
  </si>
  <si>
    <t>6:48 PM / 0.4 m</t>
  </si>
  <si>
    <t>1:10 AM / 4.1 m</t>
  </si>
  <si>
    <t>7:06 AM / 0.8 m</t>
  </si>
  <si>
    <t>1:18 PM / 4.4 m</t>
  </si>
  <si>
    <t>7:32 PM / 0.2 m</t>
  </si>
  <si>
    <t>1:54 AM / 4.3 m</t>
  </si>
  <si>
    <t>7:49 AM / 0.5 m</t>
  </si>
  <si>
    <t>2:03 PM / 4.5 m</t>
  </si>
  <si>
    <t>8:15 PM / 0.1 m</t>
  </si>
  <si>
    <t>2:35 AM / 4.4 m</t>
  </si>
  <si>
    <t>8:30 AM / 0.4 m</t>
  </si>
  <si>
    <t>2:47 PM / 4.6 m</t>
  </si>
  <si>
    <t>8:55 PM / 0.2 m</t>
  </si>
  <si>
    <t>3:14 AM / 4.3 m</t>
  </si>
  <si>
    <t>9:11 AM / 0.4 m</t>
  </si>
  <si>
    <t>3:30 PM / 4.5 m</t>
  </si>
  <si>
    <t>9:35 PM / 0.4 m</t>
  </si>
  <si>
    <t>3:53 AM / 4.2 m</t>
  </si>
  <si>
    <t>9:52 AM / 0.5 m</t>
  </si>
  <si>
    <t>4:14 PM / 4.2 m</t>
  </si>
  <si>
    <t>10:15 PM / 0.6 m</t>
  </si>
  <si>
    <t>4:33 AM / 4.0 m</t>
  </si>
  <si>
    <t>10:35 AM / 0.7 m</t>
  </si>
  <si>
    <t>5:00 PM / 3.9 m</t>
  </si>
  <si>
    <t>10:55 PM / 1.0 m</t>
  </si>
  <si>
    <t>5:14 AM / 3.8 m</t>
  </si>
  <si>
    <t>11:19 AM / 0.9 m</t>
  </si>
  <si>
    <t>5:51 PM / 3.6 m</t>
  </si>
  <si>
    <t>11:37 PM / 1.3 m</t>
  </si>
  <si>
    <t>5:59 AM / 3.6 m</t>
  </si>
  <si>
    <t>12:10 PM / 1.2 m</t>
  </si>
  <si>
    <t>6:49 PM / 3.3 m</t>
  </si>
  <si>
    <t>12:27 AM / 1.7 m</t>
  </si>
  <si>
    <t>6:54 AM / 3.4 m</t>
  </si>
  <si>
    <t>1:14 PM / 1.4 m</t>
  </si>
  <si>
    <t>8:01 PM / 3.1 m</t>
  </si>
  <si>
    <t>1:36 AM / 1.9 m</t>
  </si>
  <si>
    <t>8:04 AM / 3.2 m</t>
  </si>
  <si>
    <t>2:40 PM / 1.5 m</t>
  </si>
  <si>
    <t>9:22 PM / 3.0 m</t>
  </si>
  <si>
    <t>3:11 AM / 2.0 m</t>
  </si>
  <si>
    <t>9:23 AM / 3.2 m</t>
  </si>
  <si>
    <t>4:07 PM / 1.5 m</t>
  </si>
  <si>
    <t>10:35 PM / 3.1 m</t>
  </si>
  <si>
    <t>4:34 AM / 1.9 m</t>
  </si>
  <si>
    <t>10:34 AM / 3.3 m</t>
  </si>
  <si>
    <t>5:10 PM / 1.4 m</t>
  </si>
  <si>
    <t>11:31 PM / 3.2 m</t>
  </si>
  <si>
    <t>5:29 AM / 1.7 m</t>
  </si>
  <si>
    <t>11:30 AM / 3.4 m</t>
  </si>
  <si>
    <t>5:56 PM / 1.2 m</t>
  </si>
  <si>
    <t>12:13 AM / 3.4 m</t>
  </si>
  <si>
    <t>6:11 AM / 1.4 m</t>
  </si>
  <si>
    <t>12:15 PM / 3.6 m</t>
  </si>
  <si>
    <t>6:33 PM / 1.0 m</t>
  </si>
  <si>
    <t>12:49 AM / 3.6 m</t>
  </si>
  <si>
    <t>6:46 AM / 1.2 m</t>
  </si>
  <si>
    <t>12:53 PM / 3.8 m</t>
  </si>
  <si>
    <t>7:07 PM / 0.9 m</t>
  </si>
  <si>
    <t>7:20 AM / 1.0 m</t>
  </si>
  <si>
    <t>1:28 PM / 3.9 m</t>
  </si>
  <si>
    <t>7:39 PM / 0.8 m</t>
  </si>
  <si>
    <t>1:53 AM / 3.9 m</t>
  </si>
  <si>
    <t>7:52 AM / 0.9 m</t>
  </si>
  <si>
    <t>2:02 PM / 4.0 m</t>
  </si>
  <si>
    <t>8:11 PM / 0.7 m</t>
  </si>
  <si>
    <t>2:24 AM / 3.9 m</t>
  </si>
  <si>
    <t>8:24 AM / 0.8 m</t>
  </si>
  <si>
    <t>2:36 PM / 4.0 m</t>
  </si>
  <si>
    <t>8:42 PM / 0.7 m</t>
  </si>
  <si>
    <t>8:57 AM / 0.7 m</t>
  </si>
  <si>
    <t>3:11 PM / 4.0 m</t>
  </si>
  <si>
    <t>9:15 PM / 0.8 m</t>
  </si>
  <si>
    <t>3:27 AM / 4.0 m</t>
  </si>
  <si>
    <t>9:32 AM / 0.7 m</t>
  </si>
  <si>
    <t>3:48 PM / 3.9 m</t>
  </si>
  <si>
    <t>9:50 PM / 0.9 m</t>
  </si>
  <si>
    <t>4:02 AM / 3.9 m</t>
  </si>
  <si>
    <t>10:09 AM / 0.8 m</t>
  </si>
  <si>
    <t>4:30 PM / 3.8 m</t>
  </si>
  <si>
    <t>10:28 PM / 1.0 m</t>
  </si>
  <si>
    <t>4:41 AM / 3.8 m</t>
  </si>
  <si>
    <t>10:51 AM / 0.9 m</t>
  </si>
  <si>
    <t>5:18 PM / 3.7 m</t>
  </si>
  <si>
    <t>11:11 PM / 1.2 m</t>
  </si>
  <si>
    <t>5:27 AM / 3.7 m</t>
  </si>
  <si>
    <t>11:41 AM / 1.0 m</t>
  </si>
  <si>
    <t>6:15 PM / 3.5 m</t>
  </si>
  <si>
    <t>12:03 AM / 1.4 m</t>
  </si>
  <si>
    <t>6:24 AM / 3.5 m</t>
  </si>
  <si>
    <t>12:40 PM / 1.1 m</t>
  </si>
  <si>
    <t>7:25 PM / 3.4 m</t>
  </si>
  <si>
    <t>1:08 AM / 1.6 m</t>
  </si>
  <si>
    <t>7:34 AM / 3.5 m</t>
  </si>
  <si>
    <t>1:55 PM / 1.2 m</t>
  </si>
  <si>
    <t>8:41 PM / 3.4 m</t>
  </si>
  <si>
    <t>2:29 AM / 1.7 m</t>
  </si>
  <si>
    <t>8:50 AM / 3.5 m</t>
  </si>
  <si>
    <t>3:18 PM / 1.1 m</t>
  </si>
  <si>
    <t>9:56 PM / 3.5 m</t>
  </si>
  <si>
    <t>3:51 AM / 1.6 m</t>
  </si>
  <si>
    <t>10:02 AM / 3.6 m</t>
  </si>
  <si>
    <t>4:32 PM / 0.9 m</t>
  </si>
  <si>
    <t>11:00 PM / 3.6 m</t>
  </si>
  <si>
    <t>4:59 AM / 1.4 m</t>
  </si>
  <si>
    <t>11:06 AM / 3.8 m</t>
  </si>
  <si>
    <t>5:32 PM / 0.7 m</t>
  </si>
  <si>
    <t>11:56 PM / 3.8 m</t>
  </si>
  <si>
    <t>5:54 AM / 1.1 m</t>
  </si>
  <si>
    <t>12:03 PM / 4.0 m</t>
  </si>
  <si>
    <t>6:23 PM / 0.5 m</t>
  </si>
  <si>
    <t>12:45 AM / 4.0 m</t>
  </si>
  <si>
    <t>6:43 AM / 0.9 m</t>
  </si>
  <si>
    <t>12:55 PM / 4.2 m</t>
  </si>
  <si>
    <t>7:09 PM / 0.4 m</t>
  </si>
  <si>
    <t>1:29 AM / 4.1 m</t>
  </si>
  <si>
    <t>7:28 AM / 0.7 m</t>
  </si>
  <si>
    <t>1:43 PM / 4.3 m</t>
  </si>
  <si>
    <t>7:52 PM / 0.4 m</t>
  </si>
  <si>
    <t>2:11 AM / 4.2 m</t>
  </si>
  <si>
    <t>8:11 AM / 0.5 m</t>
  </si>
  <si>
    <t>2:30 PM / 4.3 m</t>
  </si>
  <si>
    <t>8:33 PM / 0.5 m</t>
  </si>
  <si>
    <t>2:51 AM / 4.2 m</t>
  </si>
  <si>
    <t>8:54 AM / 0.5 m</t>
  </si>
  <si>
    <t>3:15 PM / 4.2 m</t>
  </si>
  <si>
    <t>9:13 PM / 0.7 m</t>
  </si>
  <si>
    <t>3:30 AM / 4.1 m</t>
  </si>
  <si>
    <t>9:36 AM / 0.6 m</t>
  </si>
  <si>
    <t>9:52 PM / 0.9 m</t>
  </si>
  <si>
    <t>4:10 AM / 4.0 m</t>
  </si>
  <si>
    <t>10:19 AM / 0.7 m</t>
  </si>
  <si>
    <t>4:46 PM / 3.8 m</t>
  </si>
  <si>
    <t>10:32 PM / 1.1 m</t>
  </si>
  <si>
    <t>4:51 AM / 3.9 m</t>
  </si>
  <si>
    <t>11:03 AM / 0.9 m</t>
  </si>
  <si>
    <t>5:35 PM / 3.5 m</t>
  </si>
  <si>
    <t>11:14 PM / 1.4 m</t>
  </si>
  <si>
    <t>5:36 AM / 3.7 m</t>
  </si>
  <si>
    <t>11:51 AM / 1.1 m</t>
  </si>
  <si>
    <t>6:27 PM / 3.3 m</t>
  </si>
  <si>
    <t>12:00 AM / 1.6 m</t>
  </si>
  <si>
    <t>6:26 AM / 3.5 m</t>
  </si>
  <si>
    <t>12:46 PM / 1.3 m</t>
  </si>
  <si>
    <t>7:26 PM / 3.2 m</t>
  </si>
  <si>
    <t>12:56 AM / 1.8 m</t>
  </si>
  <si>
    <t>7:24 AM / 3.4 m</t>
  </si>
  <si>
    <t>1:50 PM / 1.4 m</t>
  </si>
  <si>
    <t>8:29 PM / 3.1 m</t>
  </si>
  <si>
    <t>2:07 AM / 1.9 m</t>
  </si>
  <si>
    <t>8:28 AM / 3.3 m</t>
  </si>
  <si>
    <t>3:03 PM / 1.5 m</t>
  </si>
  <si>
    <t>9:32 PM / 3.1 m</t>
  </si>
  <si>
    <t>3:24 AM / 1.9 m</t>
  </si>
  <si>
    <t>9:32 AM / 3.3 m</t>
  </si>
  <si>
    <t>4:09 PM / 1.4 m</t>
  </si>
  <si>
    <t>10:29 PM / 3.2 m</t>
  </si>
  <si>
    <t>4:30 AM / 1.7 m</t>
  </si>
  <si>
    <t>10:32 AM / 3.4 m</t>
  </si>
  <si>
    <t>5:03 PM / 1.3 m</t>
  </si>
  <si>
    <t>5:22 AM / 1.6 m</t>
  </si>
  <si>
    <t>11:23 AM / 3.5 m</t>
  </si>
  <si>
    <t>5:47 PM / 1.2 m</t>
  </si>
  <si>
    <t>12:02 AM / 3.5 m</t>
  </si>
  <si>
    <t>6:06 AM / 1.4 m</t>
  </si>
  <si>
    <t>12:09 PM / 3.6 m</t>
  </si>
  <si>
    <t>6:27 PM / 1.1 m</t>
  </si>
  <si>
    <t>12:41 AM / 3.7 m</t>
  </si>
  <si>
    <t>6:45 AM / 1.2 m</t>
  </si>
  <si>
    <t>12:52 PM / 3.8 m</t>
  </si>
  <si>
    <t>7:05 PM / 0.9 m</t>
  </si>
  <si>
    <t>1:18 AM / 3.8 m</t>
  </si>
  <si>
    <t>7:23 AM / 1.0 m</t>
  </si>
  <si>
    <t>1:33 PM / 3.9 m</t>
  </si>
  <si>
    <t>7:41 PM / 0.9 m</t>
  </si>
  <si>
    <t>1:54 AM / 3.9 m</t>
  </si>
  <si>
    <t>8:00 AM / 0.9 m</t>
  </si>
  <si>
    <t>2:14 PM / 3.9 m</t>
  </si>
  <si>
    <t>8:18 PM / 0.8 m</t>
  </si>
  <si>
    <t>2:31 AM / 4.0 m</t>
  </si>
  <si>
    <t>8:38 AM / 0.7 m</t>
  </si>
  <si>
    <t>2:55 PM / 4.0 m</t>
  </si>
  <si>
    <t>8:56 PM / 0.9 m</t>
  </si>
  <si>
    <t>3:09 AM / 4.0 m</t>
  </si>
  <si>
    <t>9:18 AM / 0.7 m</t>
  </si>
  <si>
    <t>3:39 PM / 3.9 m</t>
  </si>
  <si>
    <t>9:35 PM / 0.9 m</t>
  </si>
  <si>
    <t>3:49 AM / 4.0 m</t>
  </si>
  <si>
    <t>10:00 AM / 0.6 m</t>
  </si>
  <si>
    <t>4:25 PM / 3.9 m</t>
  </si>
  <si>
    <t>10:17 PM / 1.0 m</t>
  </si>
  <si>
    <t>10:46 AM / 0.7 m</t>
  </si>
  <si>
    <t>5:16 PM / 3.8 m</t>
  </si>
  <si>
    <t>11:04 PM / 1.2 m</t>
  </si>
  <si>
    <t>5:22 AM / 3.9 m</t>
  </si>
  <si>
    <t>11:36 AM / 0.8 m</t>
  </si>
  <si>
    <t>6:12 PM / 3.7 m</t>
  </si>
  <si>
    <t>11:55 PM / 1.3 m</t>
  </si>
  <si>
    <t>6:17 AM / 3.8 m</t>
  </si>
  <si>
    <t>12:33 PM / 0.9 m</t>
  </si>
  <si>
    <t>7:14 PM / 3.6 m</t>
  </si>
  <si>
    <t>12:54 AM / 1.5 m</t>
  </si>
  <si>
    <t>7:18 AM / 3.7 m</t>
  </si>
  <si>
    <t>1:39 PM / 1.0 m</t>
  </si>
  <si>
    <t>8:19 PM / 3.5 m</t>
  </si>
  <si>
    <t>2:02 AM / 1.5 m</t>
  </si>
  <si>
    <t>8:24 AM / 3.7 m</t>
  </si>
  <si>
    <t>2:51 PM / 1.0 m</t>
  </si>
  <si>
    <t>9:26 PM / 3.5 m</t>
  </si>
  <si>
    <t>3:17 AM / 1.5 m</t>
  </si>
  <si>
    <t>9:32 AM / 3.7 m</t>
  </si>
  <si>
    <t>4:02 PM / 1.0 m</t>
  </si>
  <si>
    <t>10:30 PM / 3.6 m</t>
  </si>
  <si>
    <t>4:28 AM / 1.4 m</t>
  </si>
  <si>
    <t>10:38 AM / 3.8 m</t>
  </si>
  <si>
    <t>5:05 PM / 0.9 m</t>
  </si>
  <si>
    <t>11:28 PM / 3.7 m</t>
  </si>
  <si>
    <t>11:40 AM / 3.9 m</t>
  </si>
  <si>
    <t>6:00 PM / 0.8 m</t>
  </si>
  <si>
    <t>12:20 AM / 3.9 m</t>
  </si>
  <si>
    <t>6:23 AM / 1.0 m</t>
  </si>
  <si>
    <t>12:38 PM / 4.0 m</t>
  </si>
  <si>
    <t>6:49 PM / 0.8 m</t>
  </si>
  <si>
    <t>1:08 AM / 4.0 m</t>
  </si>
  <si>
    <t>7:12 AM / 0.8 m</t>
  </si>
  <si>
    <t>1:30 PM / 4.0 m</t>
  </si>
  <si>
    <t>1:52 AM / 4.1 m</t>
  </si>
  <si>
    <t>7:58 AM / 0.7 m</t>
  </si>
  <si>
    <t>2:19 PM / 4.0 m</t>
  </si>
  <si>
    <t>8:15 PM / 0.9 m</t>
  </si>
  <si>
    <t>2:33 AM / 4.1 m</t>
  </si>
  <si>
    <t>8:42 AM / 0.6 m</t>
  </si>
  <si>
    <t>3:05 PM / 3.9 m</t>
  </si>
  <si>
    <t>8:55 PM / 1.0 m</t>
  </si>
  <si>
    <t>3:13 AM / 4.1 m</t>
  </si>
  <si>
    <t>9:23 AM / 0.6 m</t>
  </si>
  <si>
    <t>3:49 PM / 3.8 m</t>
  </si>
  <si>
    <t>9:34 PM / 1.1 m</t>
  </si>
  <si>
    <t>3:52 AM / 4.1 m</t>
  </si>
  <si>
    <t>10:05 AM / 0.7 m</t>
  </si>
  <si>
    <t>4:32 PM / 3.7 m</t>
  </si>
  <si>
    <t>10:13 PM / 1.2 m</t>
  </si>
  <si>
    <t>4:32 AM / 4.0 m</t>
  </si>
  <si>
    <t>10:46 AM / 0.8 m</t>
  </si>
  <si>
    <t>5:14 PM / 3.6 m</t>
  </si>
  <si>
    <t>10:52 PM / 1.3 m</t>
  </si>
  <si>
    <t>5:13 AM / 3.8 m</t>
  </si>
  <si>
    <t>11:28 AM / 1.0 m</t>
  </si>
  <si>
    <t>5:57 PM / 3.4 m</t>
  </si>
  <si>
    <t>11:33 PM / 1.5 m</t>
  </si>
  <si>
    <t>5:56 AM / 3.7 m</t>
  </si>
  <si>
    <t>12:12 PM / 1.1 m</t>
  </si>
  <si>
    <t>6:43 PM / 3.3 m</t>
  </si>
  <si>
    <t>12:17 AM / 1.6 m</t>
  </si>
  <si>
    <t>6:42 AM / 3.6 m</t>
  </si>
  <si>
    <t>1:00 PM / 1.3 m</t>
  </si>
  <si>
    <t>7:33 PM / 3.2 m</t>
  </si>
  <si>
    <t>1:09 AM / 1.7 m</t>
  </si>
  <si>
    <t>1:55 PM / 1.4 m</t>
  </si>
  <si>
    <t>8:26 PM / 3.2 m</t>
  </si>
  <si>
    <t>2:09 AM / 1.8 m</t>
  </si>
  <si>
    <t>8:30 AM / 3.4 m</t>
  </si>
  <si>
    <t>2:57 PM / 1.5 m</t>
  </si>
  <si>
    <t>9:23 PM / 3.2 m</t>
  </si>
  <si>
    <t>3:17 AM / 1.8 m</t>
  </si>
  <si>
    <t>9:29 AM / 3.4 m</t>
  </si>
  <si>
    <t>3:59 PM / 1.5 m</t>
  </si>
  <si>
    <t>10:19 PM / 3.3 m</t>
  </si>
  <si>
    <t>4:24 AM / 1.7 m</t>
  </si>
  <si>
    <t>10:29 AM / 3.4 m</t>
  </si>
  <si>
    <t>4:56 PM / 1.4 m</t>
  </si>
  <si>
    <t>11:12 PM / 3.4 m</t>
  </si>
  <si>
    <t>11:26 AM / 3.5 m</t>
  </si>
  <si>
    <t>5:47 PM / 1.3 m</t>
  </si>
  <si>
    <t>12:01 AM / 3.5 m</t>
  </si>
  <si>
    <t>6:11 AM / 1.3 m</t>
  </si>
  <si>
    <t>12:19 PM / 3.6 m</t>
  </si>
  <si>
    <t>6:33 PM / 1.2 m</t>
  </si>
  <si>
    <t>12:46 AM / 3.7 m</t>
  </si>
  <si>
    <t>6:57 AM / 1.1 m</t>
  </si>
  <si>
    <t>1:09 PM / 3.8 m</t>
  </si>
  <si>
    <t>7:17 PM / 1.1 m</t>
  </si>
  <si>
    <t>1:30 AM / 3.9 m</t>
  </si>
  <si>
    <t>7:40 AM / 0.9 m</t>
  </si>
  <si>
    <t>1:57 PM / 3.9 m</t>
  </si>
  <si>
    <t>7:59 PM / 1.0 m</t>
  </si>
  <si>
    <t>2:12 AM / 4.0 m</t>
  </si>
  <si>
    <t>8:23 AM / 0.7 m</t>
  </si>
  <si>
    <t>2:44 PM / 4.0 m</t>
  </si>
  <si>
    <t>8:41 PM / 0.9 m</t>
  </si>
  <si>
    <t>2:55 AM / 4.2 m</t>
  </si>
  <si>
    <t>9:06 AM / 0.5 m</t>
  </si>
  <si>
    <t>9:23 PM / 0.9 m</t>
  </si>
  <si>
    <t>3:38 AM / 4.2 m</t>
  </si>
  <si>
    <t>9:51 AM / 0.5 m</t>
  </si>
  <si>
    <t>4:18 PM / 4.1 m</t>
  </si>
  <si>
    <t>10:06 PM / 0.9 m</t>
  </si>
  <si>
    <t>4:23 AM / 4.3 m</t>
  </si>
  <si>
    <t>10:36 AM / 0.5 m</t>
  </si>
  <si>
    <t>5:06 PM / 4.0 m</t>
  </si>
  <si>
    <t>10:51 PM / 1.0 m</t>
  </si>
  <si>
    <t>5:11 AM / 4.2 m</t>
  </si>
  <si>
    <t>11:25 AM / 0.5 m</t>
  </si>
  <si>
    <t>5:57 PM / 3.9 m</t>
  </si>
  <si>
    <t>11:39 PM / 1.1 m</t>
  </si>
  <si>
    <t>6:01 AM / 4.1 m</t>
  </si>
  <si>
    <t>12:18 PM / 0.7 m</t>
  </si>
  <si>
    <t>6:52 PM / 3.8 m</t>
  </si>
  <si>
    <t>12:32 AM / 1.3 m</t>
  </si>
  <si>
    <t>6:56 AM / 4.0 m</t>
  </si>
  <si>
    <t>1:15 PM / 0.9 m</t>
  </si>
  <si>
    <t>7:50 PM / 3.6 m</t>
  </si>
  <si>
    <t>1:32 AM / 1.4 m</t>
  </si>
  <si>
    <t>7:57 AM / 3.9 m</t>
  </si>
  <si>
    <t>2:20 PM / 1.0 m</t>
  </si>
  <si>
    <t>8:53 PM / 3.6 m</t>
  </si>
  <si>
    <t>2:43 AM / 1.5 m</t>
  </si>
  <si>
    <t>9:04 AM / 3.7 m</t>
  </si>
  <si>
    <t>3:30 PM / 1.2 m</t>
  </si>
  <si>
    <t>9:58 PM / 3.5 m</t>
  </si>
  <si>
    <t>3:59 AM / 1.5 m</t>
  </si>
  <si>
    <t>10:15 AM / 3.7 m</t>
  </si>
  <si>
    <t>4:40 PM / 1.2 m</t>
  </si>
  <si>
    <t>11:02 PM / 3.6 m</t>
  </si>
  <si>
    <t>5:10 AM / 1.4 m</t>
  </si>
  <si>
    <t>11:26 AM / 3.7 m</t>
  </si>
  <si>
    <t>5:41 PM / 1.2 m</t>
  </si>
  <si>
    <t>12:00 AM / 3.7 m</t>
  </si>
  <si>
    <t>6:11 AM / 1.2 m</t>
  </si>
  <si>
    <t>12:30 PM / 3.7 m</t>
  </si>
  <si>
    <t>6:34 PM / 1.2 m</t>
  </si>
  <si>
    <t>12:52 AM / 3.8 m</t>
  </si>
  <si>
    <t>7:03 AM / 1.0 m</t>
  </si>
  <si>
    <t>1:26 PM / 3.8 m</t>
  </si>
  <si>
    <t>7:21 PM / 1.2 m</t>
  </si>
  <si>
    <t>1:38 AM / 4.0 m</t>
  </si>
  <si>
    <t>7:50 AM / 0.8 m</t>
  </si>
  <si>
    <t>2:14 PM / 3.8 m</t>
  </si>
  <si>
    <t>8:02 PM / 1.2 m</t>
  </si>
  <si>
    <t>2:19 AM / 4.1 m</t>
  </si>
  <si>
    <t>8:31 AM / 0.7 m</t>
  </si>
  <si>
    <t>2:56 PM / 3.8 m</t>
  </si>
  <si>
    <t>8:40 PM / 1.1 m</t>
  </si>
  <si>
    <t>2:58 AM / 4.1 m</t>
  </si>
  <si>
    <t>9:10 AM / 0.7 m</t>
  </si>
  <si>
    <t>3:35 PM / 3.8 m</t>
  </si>
  <si>
    <t>9:17 PM / 1.1 m</t>
  </si>
  <si>
    <t>3:35 AM / 4.1 m</t>
  </si>
  <si>
    <t>9:47 AM / 0.7 m</t>
  </si>
  <si>
    <t>4:11 PM / 3.8 m</t>
  </si>
  <si>
    <t>9:52 PM / 1.2 m</t>
  </si>
  <si>
    <t>4:10 AM / 4.1 m</t>
  </si>
  <si>
    <t>10:23 AM / 0.8 m</t>
  </si>
  <si>
    <t>4:46 PM / 3.7 m</t>
  </si>
  <si>
    <t>10:27 PM / 1.2 m</t>
  </si>
  <si>
    <t>4:46 AM / 4.0 m</t>
  </si>
  <si>
    <t>10:58 AM / 0.9 m</t>
  </si>
  <si>
    <t>5:21 PM / 3.6 m</t>
  </si>
  <si>
    <t>11:02 PM / 1.3 m</t>
  </si>
  <si>
    <t>11:35 AM / 1.1 m</t>
  </si>
  <si>
    <t>5:58 PM / 3.5 m</t>
  </si>
  <si>
    <t>11:39 PM / 1.4 m</t>
  </si>
  <si>
    <t>6:00 AM / 3.8 m</t>
  </si>
  <si>
    <t>12:13 PM / 1.2 m</t>
  </si>
  <si>
    <t>6:38 PM / 3.4 m</t>
  </si>
  <si>
    <t>12:19 AM / 1.6 m</t>
  </si>
  <si>
    <t>12:56 PM / 1.4 m</t>
  </si>
  <si>
    <t>7:24 PM / 3.3 m</t>
  </si>
  <si>
    <t>1:06 AM / 1.7 m</t>
  </si>
  <si>
    <t>7:31 AM / 3.5 m</t>
  </si>
  <si>
    <t>1:47 PM / 1.5 m</t>
  </si>
  <si>
    <t>8:17 PM / 3.2 m</t>
  </si>
  <si>
    <t>2:05 AM / 1.8 m</t>
  </si>
  <si>
    <t>2:51 PM / 1.6 m</t>
  </si>
  <si>
    <t>9:19 PM / 3.2 m</t>
  </si>
  <si>
    <t>3:20 AM / 1.8 m</t>
  </si>
  <si>
    <t>9:38 AM / 3.3 m</t>
  </si>
  <si>
    <t>10:24 PM / 3.3 m</t>
  </si>
  <si>
    <t>4:38 AM / 1.7 m</t>
  </si>
  <si>
    <t>10:50 AM / 3.4 m</t>
  </si>
  <si>
    <t>5:11 PM / 1.5 m</t>
  </si>
  <si>
    <t>11:25 PM / 3.5 m</t>
  </si>
  <si>
    <t>5:42 AM / 1.5 m</t>
  </si>
  <si>
    <t>11:55 AM / 3.6 m</t>
  </si>
  <si>
    <t>6:08 PM / 1.4 m</t>
  </si>
  <si>
    <t>12:20 AM / 3.7 m</t>
  </si>
  <si>
    <t>6:36 AM / 1.2 m</t>
  </si>
  <si>
    <t>6:57 PM / 1.2 m</t>
  </si>
  <si>
    <t>1:09 AM / 3.9 m</t>
  </si>
  <si>
    <t>7:23 AM / 0.9 m</t>
  </si>
  <si>
    <t>1:43 PM / 4.0 m</t>
  </si>
  <si>
    <t>7:42 PM / 1.0 m</t>
  </si>
  <si>
    <t>1:55 AM / 4.2 m</t>
  </si>
  <si>
    <t>8:08 AM / 0.6 m</t>
  </si>
  <si>
    <t>2:30 PM / 4.2 m</t>
  </si>
  <si>
    <t>8:26 PM / 0.9 m</t>
  </si>
  <si>
    <t>8:52 AM / 0.4 m</t>
  </si>
  <si>
    <t>3:16 PM / 4.3 m</t>
  </si>
  <si>
    <t>3:23 AM / 4.5 m</t>
  </si>
  <si>
    <t>9:36 AM / 0.3 m</t>
  </si>
  <si>
    <t>4:01 PM / 4.3 m</t>
  </si>
  <si>
    <t>9:49 PM / 0.8 m</t>
  </si>
  <si>
    <t>4:07 AM / 4.6 m</t>
  </si>
  <si>
    <t>10:20 AM / 0.3 m</t>
  </si>
  <si>
    <t>4:46 PM / 4.3 m</t>
  </si>
  <si>
    <t>10:33 PM / 0.8 m</t>
  </si>
  <si>
    <t>4:52 AM / 4.5 m</t>
  </si>
  <si>
    <t>11:06 AM / 0.4 m</t>
  </si>
  <si>
    <t>5:33 PM / 4.1 m</t>
  </si>
  <si>
    <t>11:17 PM / 1.0 m</t>
  </si>
  <si>
    <t>5:40 AM / 4.4 m</t>
  </si>
  <si>
    <t>11:54 AM / 0.6 m</t>
  </si>
  <si>
    <t>6:22 PM / 3.9 m</t>
  </si>
  <si>
    <t>12:06 AM / 1.2 m</t>
  </si>
  <si>
    <t>6:32 AM / 4.2 m</t>
  </si>
  <si>
    <t>12:46 PM / 0.9 m</t>
  </si>
  <si>
    <t>7:17 PM / 3.7 m</t>
  </si>
  <si>
    <t>1:02 AM / 1.4 m</t>
  </si>
  <si>
    <t>7:31 AM / 3.9 m</t>
  </si>
  <si>
    <t>1:46 PM / 1.2 m</t>
  </si>
  <si>
    <t>8:18 PM / 3.5 m</t>
  </si>
  <si>
    <t>2:11 AM / 1.6 m</t>
  </si>
  <si>
    <t>8:41 AM / 3.7 m</t>
  </si>
  <si>
    <t>2:59 PM / 1.5 m</t>
  </si>
  <si>
    <t>9:27 PM / 3.5 m</t>
  </si>
  <si>
    <t>3:36 AM / 1.6 m</t>
  </si>
  <si>
    <t>10:01 AM / 3.5 m</t>
  </si>
  <si>
    <t>4:20 PM / 1.6 m</t>
  </si>
  <si>
    <t>10:39 PM / 3.5 m</t>
  </si>
  <si>
    <t>4:59 AM / 1.5 m</t>
  </si>
  <si>
    <t>11:22 AM / 3.5 m</t>
  </si>
  <si>
    <t>5:30 PM / 1.6 m</t>
  </si>
  <si>
    <t>11:45 PM / 3.6 m</t>
  </si>
  <si>
    <t>6:05 AM / 1.3 m</t>
  </si>
  <si>
    <t>12:29 PM / 3.6 m</t>
  </si>
  <si>
    <t>6:26 PM / 1.5 m</t>
  </si>
  <si>
    <t>12:40 AM / 3.8 m</t>
  </si>
  <si>
    <t>1:22 PM / 3.7 m</t>
  </si>
  <si>
    <t>7:11 PM / 1.4 m</t>
  </si>
  <si>
    <t>1:25 AM / 4.0 m</t>
  </si>
  <si>
    <t>7:39 AM / 0.9 m</t>
  </si>
  <si>
    <t>2:04 PM / 3.8 m</t>
  </si>
  <si>
    <t>7:49 PM / 1.3 m</t>
  </si>
  <si>
    <t>2:04 AM / 4.1 m</t>
  </si>
  <si>
    <t>8:17 AM / 0.8 m</t>
  </si>
  <si>
    <t>2:39 PM / 3.9 m</t>
  </si>
  <si>
    <t>8:23 PM / 1.2 m</t>
  </si>
  <si>
    <t>2:39 AM / 4.2 m</t>
  </si>
  <si>
    <t>8:51 AM / 0.7 m</t>
  </si>
  <si>
    <t>3:12 PM / 3.9 m</t>
  </si>
  <si>
    <t>8:56 PM / 1.1 m</t>
  </si>
  <si>
    <t>3:12 AM / 4.3 m</t>
  </si>
  <si>
    <t>9:23 AM / 0.7 m</t>
  </si>
  <si>
    <t>3:42 PM / 3.9 m</t>
  </si>
  <si>
    <t>9:28 PM / 1.1 m</t>
  </si>
  <si>
    <t>3:44 AM / 4.3 m</t>
  </si>
  <si>
    <t>9:54 AM / 0.8 m</t>
  </si>
  <si>
    <t>4:12 PM / 3.9 m</t>
  </si>
  <si>
    <t>9:59 PM / 1.1 m</t>
  </si>
  <si>
    <t>4:15 AM / 4.2 m</t>
  </si>
  <si>
    <t>10:26 AM / 0.9 m</t>
  </si>
  <si>
    <t>4:42 PM / 3.8 m</t>
  </si>
  <si>
    <t>10:30 PM / 1.2 m</t>
  </si>
  <si>
    <t>4:47 AM / 4.1 m</t>
  </si>
  <si>
    <t>10:57 AM / 1.0 m</t>
  </si>
  <si>
    <t>5:13 PM / 3.7 m</t>
  </si>
  <si>
    <t>5:20 AM / 3.9 m</t>
  </si>
  <si>
    <t>11:30 AM / 1.2 m</t>
  </si>
  <si>
    <t>5:48 PM / 3.6 m</t>
  </si>
  <si>
    <t>11:37 PM / 1.4 m</t>
  </si>
  <si>
    <t>12:07 PM / 1.4 m</t>
  </si>
  <si>
    <t>6:28 PM / 3.5 m</t>
  </si>
  <si>
    <t>12:18 AM / 1.6 m</t>
  </si>
  <si>
    <t>12:51 PM / 1.6 m</t>
  </si>
  <si>
    <t>7:18 PM / 3.3 m</t>
  </si>
  <si>
    <t>1:10 AM / 1.8 m</t>
  </si>
  <si>
    <t>7:42 AM / 3.4 m</t>
  </si>
  <si>
    <t>1:52 PM / 1.8 m</t>
  </si>
  <si>
    <t>8:24 PM / 3.2 m</t>
  </si>
  <si>
    <t>2:25 AM / 1.9 m</t>
  </si>
  <si>
    <t>9:00 AM / 3.3 m</t>
  </si>
  <si>
    <t>3:16 PM / 1.9 m</t>
  </si>
  <si>
    <t>9:41 PM / 3.3 m</t>
  </si>
  <si>
    <t>4:00 AM / 1.8 m</t>
  </si>
  <si>
    <t>10:25 AM / 3.4 m</t>
  </si>
  <si>
    <t>4:43 PM / 1.8 m</t>
  </si>
  <si>
    <t>10:55 PM / 3.4 m</t>
  </si>
  <si>
    <t>5:18 AM / 1.5 m</t>
  </si>
  <si>
    <t>11:38 AM / 3.6 m</t>
  </si>
  <si>
    <t>5:48 PM / 1.5 m</t>
  </si>
  <si>
    <t>11:57 PM / 3.7 m</t>
  </si>
  <si>
    <t>6:16 AM / 1.1 m</t>
  </si>
  <si>
    <t>12:36 PM / 3.9 m</t>
  </si>
  <si>
    <t>6:39 PM / 1.3 m</t>
  </si>
  <si>
    <t>12:49 AM / 4.1 m</t>
  </si>
  <si>
    <t>7:05 AM / 0.8 m</t>
  </si>
  <si>
    <t>1:26 PM / 4.1 m</t>
  </si>
  <si>
    <t>7:24 PM / 1.0 m</t>
  </si>
  <si>
    <t>1:35 AM / 4.4 m</t>
  </si>
  <si>
    <t>7:50 AM / 0.5 m</t>
  </si>
  <si>
    <t>2:11 PM / 4.4 m</t>
  </si>
  <si>
    <t>8:06 PM / 0.8 m</t>
  </si>
  <si>
    <t>2:19 AM / 4.6 m</t>
  </si>
  <si>
    <t>8:33 AM / 0.2 m</t>
  </si>
  <si>
    <t>2:55 PM / 4.5 m</t>
  </si>
  <si>
    <t>8:47 PM / 0.6 m</t>
  </si>
  <si>
    <t>3:02 AM / 4.8 m</t>
  </si>
  <si>
    <t>9:15 AM / 0.1 m</t>
  </si>
  <si>
    <t>3:37 PM / 4.5 m</t>
  </si>
  <si>
    <t>9:28 PM / 0.6 m</t>
  </si>
  <si>
    <t>3:45 AM / 4.8 m</t>
  </si>
  <si>
    <t>9:58 AM / 0.2 m</t>
  </si>
  <si>
    <t>4:20 PM / 4.4 m</t>
  </si>
  <si>
    <t>10:10 PM / 0.7 m</t>
  </si>
  <si>
    <t>4:30 AM / 4.7 m</t>
  </si>
  <si>
    <t>10:41 AM / 0.4 m</t>
  </si>
  <si>
    <t>5:04 PM / 4.3 m</t>
  </si>
  <si>
    <t>10:53 PM / 0.8 m</t>
  </si>
  <si>
    <t>5:16 AM / 4.5 m</t>
  </si>
  <si>
    <t>11:26 AM / 0.7 m</t>
  </si>
  <si>
    <t>5:50 PM / 4.0 m</t>
  </si>
  <si>
    <t>11:40 PM / 1.1 m</t>
  </si>
  <si>
    <t>6:08 AM / 4.2 m</t>
  </si>
  <si>
    <t>12:15 PM / 1.1 m</t>
  </si>
  <si>
    <t>6:42 PM / 3.8 m</t>
  </si>
  <si>
    <t>12:34 AM / 1.3 m</t>
  </si>
  <si>
    <t>7:08 AM / 3.8 m</t>
  </si>
  <si>
    <t>1:12 PM / 1.5 m</t>
  </si>
  <si>
    <t>7:42 PM / 3.5 m</t>
  </si>
  <si>
    <t>1:43 AM / 1.6 m</t>
  </si>
  <si>
    <t>8:24 AM / 3.5 m</t>
  </si>
  <si>
    <t>2:29 PM / 1.8 m</t>
  </si>
  <si>
    <t>8:57 PM / 3.4 m</t>
  </si>
  <si>
    <t>3:18 AM / 1.7 m</t>
  </si>
  <si>
    <t>9:54 AM / 3.4 m</t>
  </si>
  <si>
    <t>4:04 PM / 1.9 m</t>
  </si>
  <si>
    <t>10:18 PM / 3.4 m</t>
  </si>
  <si>
    <t>4:51 AM / 1.6 m</t>
  </si>
  <si>
    <t>11:20 AM / 3.4 m</t>
  </si>
  <si>
    <t>5:22 PM / 1.8 m</t>
  </si>
  <si>
    <t>11:29 PM / 3.6 m</t>
  </si>
  <si>
    <t>5:56 AM / 1.4 m</t>
  </si>
  <si>
    <t>12:22 PM / 3.6 m</t>
  </si>
  <si>
    <t>6:15 PM / 1.7 m</t>
  </si>
  <si>
    <t>12:23 AM / 3.8 m</t>
  </si>
  <si>
    <t>6:43 AM / 1.2 m</t>
  </si>
  <si>
    <t>1:07 PM / 3.7 m</t>
  </si>
  <si>
    <t>6:55 PM / 1.5 m</t>
  </si>
  <si>
    <t>1:06 AM / 4.0 m</t>
  </si>
  <si>
    <t>7:21 AM / 1.0 m</t>
  </si>
  <si>
    <t>1:43 PM / 3.9 m</t>
  </si>
  <si>
    <t>7:30 PM / 1.3 m</t>
  </si>
  <si>
    <t>1:42 AM / 4.1 m</t>
  </si>
  <si>
    <t>7:55 AM / 0.9 m</t>
  </si>
  <si>
    <t>2:13 PM / 4.0 m</t>
  </si>
  <si>
    <t>8:01 PM / 1.2 m</t>
  </si>
  <si>
    <t>2:15 AM / 4.3 m</t>
  </si>
  <si>
    <t>8:25 AM / 0.8 m</t>
  </si>
  <si>
    <t>2:42 PM / 4.0 m</t>
  </si>
  <si>
    <t>8:31 PM / 1.0 m</t>
  </si>
  <si>
    <t>2:45 AM / 4.3 m</t>
  </si>
  <si>
    <t>8:54 AM / 0.8 m</t>
  </si>
  <si>
    <t>3:09 PM / 4.1 m</t>
  </si>
  <si>
    <t>9:00 PM / 1.0 m</t>
  </si>
  <si>
    <t>3:15 AM / 4.3 m</t>
  </si>
  <si>
    <t>9:23 AM / 0.8 m</t>
  </si>
  <si>
    <t>3:37 PM / 4.1 m</t>
  </si>
  <si>
    <t>9:30 PM / 1.0 m</t>
  </si>
  <si>
    <t>3:43 AM / 4.3 m</t>
  </si>
  <si>
    <t>9:52 AM / 0.9 m</t>
  </si>
  <si>
    <t>4:13 AM / 4.1 m</t>
  </si>
  <si>
    <t>10:21 AM / 1.0 m</t>
  </si>
  <si>
    <t>4:34 PM / 3.9 m</t>
  </si>
  <si>
    <t>4:45 AM / 4.0 m</t>
  </si>
  <si>
    <t>10:53 AM / 1.2 m</t>
  </si>
  <si>
    <t>5:05 PM / 3.7 m</t>
  </si>
  <si>
    <t>11:04 PM / 1.3 m</t>
  </si>
  <si>
    <t>5:21 AM / 3.8 m</t>
  </si>
  <si>
    <t>11:28 AM / 1.4 m</t>
  </si>
  <si>
    <t>5:42 PM / 3.6 m</t>
  </si>
  <si>
    <t>11:44 PM / 1.5 m</t>
  </si>
  <si>
    <t>6:06 AM / 3.6 m</t>
  </si>
  <si>
    <t>12:10 PM / 1.6 m</t>
  </si>
  <si>
    <t>6:31 PM / 3.4 m</t>
  </si>
  <si>
    <t>12:35 AM / 1.7 m</t>
  </si>
  <si>
    <t>7:11 AM / 3.4 m</t>
  </si>
  <si>
    <t>1:10 PM / 1.9 m</t>
  </si>
  <si>
    <t>7:41 PM / 3.3 m</t>
  </si>
  <si>
    <t>1:51 AM / 1.8 m</t>
  </si>
  <si>
    <t>8:38 AM / 3.3 m</t>
  </si>
  <si>
    <t>2:40 PM / 2.0 m</t>
  </si>
  <si>
    <t>9:08 PM / 3.3 m</t>
  </si>
  <si>
    <t>3:31 AM / 1.7 m</t>
  </si>
  <si>
    <t>10:09 AM / 3.4 m</t>
  </si>
  <si>
    <t>4:18 PM / 1.9 m</t>
  </si>
  <si>
    <t>10:28 PM / 3.5 m</t>
  </si>
  <si>
    <t>4:55 AM / 1.4 m</t>
  </si>
  <si>
    <t>11:21 AM / 3.7 m</t>
  </si>
  <si>
    <t>5:26 PM / 1.6 m</t>
  </si>
  <si>
    <t>11:32 PM / 3.8 m</t>
  </si>
  <si>
    <t>12:17 PM / 4.0 m</t>
  </si>
  <si>
    <t>6:18 PM / 1.3 m</t>
  </si>
  <si>
    <t>12:25 AM / 4.2 m</t>
  </si>
  <si>
    <t>6:43 AM / 0.7 m</t>
  </si>
  <si>
    <t>1:04 PM / 4.3 m</t>
  </si>
  <si>
    <t>7:02 PM / 1.0 m</t>
  </si>
  <si>
    <t>1:12 AM / 4.5 m</t>
  </si>
  <si>
    <t>7:28 AM / 0.4 m</t>
  </si>
  <si>
    <t>1:48 PM / 4.5 m</t>
  </si>
  <si>
    <t>7:44 PM / 0.7 m</t>
  </si>
  <si>
    <t>1:56 AM / 4.8 m</t>
  </si>
  <si>
    <t>8:10 AM / 0.2 m</t>
  </si>
  <si>
    <t>2:31 PM / 4.6 m</t>
  </si>
  <si>
    <t>8:25 PM / 0.6 m</t>
  </si>
  <si>
    <t>2:40 AM / 4.9 m</t>
  </si>
  <si>
    <t>8:52 AM / 0.2 m</t>
  </si>
  <si>
    <t>3:11 PM / 4.6 m</t>
  </si>
  <si>
    <t>9:06 PM / 0.5 m</t>
  </si>
  <si>
    <t>3:23 AM / 4.9 m</t>
  </si>
  <si>
    <t>9:33 AM / 0.3 m</t>
  </si>
  <si>
    <t>3:53 PM / 4.5 m</t>
  </si>
  <si>
    <t>9:48 PM / 0.6 m</t>
  </si>
  <si>
    <t>4:08 AM / 4.7 m</t>
  </si>
  <si>
    <t>10:15 AM / 0.5 m</t>
  </si>
  <si>
    <t>4:35 PM / 4.3 m</t>
  </si>
  <si>
    <t>10:31 PM / 0.8 m</t>
  </si>
  <si>
    <t>4:55 AM / 4.4 m</t>
  </si>
  <si>
    <t>5:19 PM / 4.1 m</t>
  </si>
  <si>
    <t>5:47 AM / 4.0 m</t>
  </si>
  <si>
    <t>11:45 AM / 1.3 m</t>
  </si>
  <si>
    <t>6:08 PM / 3.8 m</t>
  </si>
  <si>
    <t>12:11 AM / 1.3 m</t>
  </si>
  <si>
    <t>6:50 AM / 3.7 m</t>
  </si>
  <si>
    <t>12:40 PM / 1.7 m</t>
  </si>
  <si>
    <t>7:08 PM / 3.6 m</t>
  </si>
  <si>
    <t>1:20 AM / 1.6 m</t>
  </si>
  <si>
    <t>8:09 AM / 3.4 m</t>
  </si>
  <si>
    <t>1:56 PM / 2.0 m</t>
  </si>
  <si>
    <t>8:24 PM / 3.4 m</t>
  </si>
  <si>
    <t>2:57 AM / 1.7 m</t>
  </si>
  <si>
    <t>9:41 AM / 3.3 m</t>
  </si>
  <si>
    <t>3:40 PM / 2.1 m</t>
  </si>
  <si>
    <t>9:49 PM / 3.4 m</t>
  </si>
  <si>
    <t>4:30 AM / 1.6 m</t>
  </si>
  <si>
    <t>11:01 AM / 3.4 m</t>
  </si>
  <si>
    <t>5:00 PM / 2.0 m</t>
  </si>
  <si>
    <t>11:01 PM / 3.6 m</t>
  </si>
  <si>
    <t>5:33 AM / 1.4 m</t>
  </si>
  <si>
    <t>11:58 AM / 3.6 m</t>
  </si>
  <si>
    <t>5:51 PM / 1.8 m</t>
  </si>
  <si>
    <t>11:55 PM / 3.8 m</t>
  </si>
  <si>
    <t>6:17 AM / 1.2 m</t>
  </si>
  <si>
    <t>12:39 PM / 3.7 m</t>
  </si>
  <si>
    <t>6:30 PM / 1.6 m</t>
  </si>
  <si>
    <t>12:37 AM / 4.0 m</t>
  </si>
  <si>
    <t>6:53 AM / 1.1 m</t>
  </si>
  <si>
    <t>1:11 PM / 3.9 m</t>
  </si>
  <si>
    <t>7:03 PM / 1.3 m</t>
  </si>
  <si>
    <t>1:13 AM / 4.1 m</t>
  </si>
  <si>
    <t>7:25 AM / 0.9 m</t>
  </si>
  <si>
    <t>1:41 PM / 4.0 m</t>
  </si>
  <si>
    <t>7:34 PM / 1.2 m</t>
  </si>
  <si>
    <t>1:45 AM / 4.2 m</t>
  </si>
  <si>
    <t>2:09 PM / 4.1 m</t>
  </si>
  <si>
    <t>8:04 PM / 1.0 m</t>
  </si>
  <si>
    <t>2:36 PM / 4.2 m</t>
  </si>
  <si>
    <t>8:33 PM / 1.0 m</t>
  </si>
  <si>
    <t>8:52 AM / 0.9 m</t>
  </si>
  <si>
    <t>3:04 PM / 4.2 m</t>
  </si>
  <si>
    <t>9:03 PM / 1.0 m</t>
  </si>
  <si>
    <t>3:15 AM / 4.2 m</t>
  </si>
  <si>
    <t>9:22 AM / 0.9 m</t>
  </si>
  <si>
    <t>9:34 PM / 1.0 m</t>
  </si>
  <si>
    <t>3:46 AM / 4.1 m</t>
  </si>
  <si>
    <t>9:52 AM / 1.1 m</t>
  </si>
  <si>
    <t>4:02 PM / 4.0 m</t>
  </si>
  <si>
    <t>10:06 PM / 1.1 m</t>
  </si>
  <si>
    <t>4:20 AM / 4.0 m</t>
  </si>
  <si>
    <t>10:24 AM / 1.2 m</t>
  </si>
  <si>
    <t>4:35 PM / 3.9 m</t>
  </si>
  <si>
    <t>10:42 PM / 1.2 m</t>
  </si>
  <si>
    <t>5:00 AM / 3.8 m</t>
  </si>
  <si>
    <t>11:01 AM / 1.5 m</t>
  </si>
  <si>
    <t>11:24 PM / 1.4 m</t>
  </si>
  <si>
    <t>5:50 AM / 3.6 m</t>
  </si>
  <si>
    <t>11:46 AM / 1.7 m</t>
  </si>
  <si>
    <t>6:04 PM / 3.5 m</t>
  </si>
  <si>
    <t>6:58 AM / 3.4 m</t>
  </si>
  <si>
    <t>12:47 PM / 1.9 m</t>
  </si>
  <si>
    <t>7:15 PM / 3.4 m</t>
  </si>
  <si>
    <t>1:33 AM / 1.7 m</t>
  </si>
  <si>
    <t>8:25 AM / 3.4 m</t>
  </si>
  <si>
    <t>2:14 PM / 2.0 m</t>
  </si>
  <si>
    <t>3:07 AM / 1.6 m</t>
  </si>
  <si>
    <t>9:48 AM / 3.5 m</t>
  </si>
  <si>
    <t>3:49 PM / 1.9 m</t>
  </si>
  <si>
    <t>9:59 PM / 3.6 m</t>
  </si>
  <si>
    <t>4:28 AM / 1.3 m</t>
  </si>
  <si>
    <t>10:57 AM / 3.7 m</t>
  </si>
  <si>
    <t>4:59 PM / 1.6 m</t>
  </si>
  <si>
    <t>11:04 PM / 3.9 m</t>
  </si>
  <si>
    <t>5:29 AM / 1.0 m</t>
  </si>
  <si>
    <t>11:52 AM / 4.0 m</t>
  </si>
  <si>
    <t>5:52 PM / 1.3 m</t>
  </si>
  <si>
    <t>11:59 PM / 4.3 m</t>
  </si>
  <si>
    <t>6:19 AM / 0.7 m</t>
  </si>
  <si>
    <t>12:40 PM / 4.3 m</t>
  </si>
  <si>
    <t>6:38 PM / 1.0 m</t>
  </si>
  <si>
    <t>12:48 AM / 4.5 m</t>
  </si>
  <si>
    <t>7:04 AM / 0.4 m</t>
  </si>
  <si>
    <t>1:24 PM / 4.5 m</t>
  </si>
  <si>
    <t>7:22 PM / 0.8 m</t>
  </si>
  <si>
    <t>1:34 AM / 4.7 m</t>
  </si>
  <si>
    <t>7:48 AM / 0.3 m</t>
  </si>
  <si>
    <t>2:06 PM / 4.6 m</t>
  </si>
  <si>
    <t>8:04 PM / 0.6 m</t>
  </si>
  <si>
    <t>2:19 AM / 4.8 m</t>
  </si>
  <si>
    <t>8:29 AM / 0.3 m</t>
  </si>
  <si>
    <t>8:46 PM / 0.5 m</t>
  </si>
  <si>
    <t>3:04 AM / 4.7 m</t>
  </si>
  <si>
    <t>9:10 AM / 0.5 m</t>
  </si>
  <si>
    <t>3:28 PM / 4.5 m</t>
  </si>
  <si>
    <t>9:29 PM / 0.6 m</t>
  </si>
  <si>
    <t>3:50 AM / 4.5 m</t>
  </si>
  <si>
    <t>9:52 AM / 0.8 m</t>
  </si>
  <si>
    <t>4:09 PM / 4.3 m</t>
  </si>
  <si>
    <t>10:13 PM / 0.7 m</t>
  </si>
  <si>
    <t>4:38 AM / 4.2 m</t>
  </si>
  <si>
    <t>10:33 AM / 1.1 m</t>
  </si>
  <si>
    <t>4:52 PM / 4.1 m</t>
  </si>
  <si>
    <t>11:00 PM / 1.0 m</t>
  </si>
  <si>
    <t>5:31 AM / 3.9 m</t>
  </si>
  <si>
    <t>11:19 AM / 1.5 m</t>
  </si>
  <si>
    <t>5:40 PM / 3.9 m</t>
  </si>
  <si>
    <t>11:52 PM / 1.2 m</t>
  </si>
  <si>
    <t>6:33 AM / 3.6 m</t>
  </si>
  <si>
    <t>12:10 PM / 1.8 m</t>
  </si>
  <si>
    <t>6:37 PM / 3.6 m</t>
  </si>
  <si>
    <t>12:57 AM / 1.5 m</t>
  </si>
  <si>
    <t>7:46 AM / 3.4 m</t>
  </si>
  <si>
    <t>1:18 PM / 2.1 m</t>
  </si>
  <si>
    <t>7:47 PM / 3.5 m</t>
  </si>
  <si>
    <t>2:20 AM / 1.6 m</t>
  </si>
  <si>
    <t>9:06 AM / 3.3 m</t>
  </si>
  <si>
    <t>2:50 PM / 2.2 m</t>
  </si>
  <si>
    <t>9:04 PM / 3.4 m</t>
  </si>
  <si>
    <t>10:19 AM / 3.3 m</t>
  </si>
  <si>
    <t>4:14 PM / 2.1 m</t>
  </si>
  <si>
    <t>10:15 PM / 3.5 m</t>
  </si>
  <si>
    <t>4:52 AM / 1.5 m</t>
  </si>
  <si>
    <t>11:15 AM / 3.5 m</t>
  </si>
  <si>
    <t>5:11 PM / 1.9 m</t>
  </si>
  <si>
    <t>11:12 PM / 3.7 m</t>
  </si>
  <si>
    <t>4:39 AM / 1.4 m</t>
  </si>
  <si>
    <t>10:58 AM / 3.6 m</t>
  </si>
  <si>
    <t>4:54 PM / 1.6 m</t>
  </si>
  <si>
    <t>10:58 PM / 3.8 m</t>
  </si>
  <si>
    <t>5:18 AM / 1.2 m</t>
  </si>
  <si>
    <t>11:33 AM / 3.8 m</t>
  </si>
  <si>
    <t>5:31 PM / 1.4 m</t>
  </si>
  <si>
    <t>11:37 PM / 4.0 m</t>
  </si>
  <si>
    <t>5:51 AM / 1.1 m</t>
  </si>
  <si>
    <t>12:05 PM / 3.9 m</t>
  </si>
  <si>
    <t>6:04 PM / 1.3 m</t>
  </si>
  <si>
    <t>12:12 AM / 4.1 m</t>
  </si>
  <si>
    <t>12:36 PM / 4.1 m</t>
  </si>
  <si>
    <t>6:37 PM / 1.1 m</t>
  </si>
  <si>
    <t>12:46 AM / 4.2 m</t>
  </si>
  <si>
    <t>6:54 AM / 1.0 m</t>
  </si>
  <si>
    <t>1:06 PM / 4.1 m</t>
  </si>
  <si>
    <t>7:09 PM / 1.0 m</t>
  </si>
  <si>
    <t>1:19 AM / 4.2 m</t>
  </si>
  <si>
    <t>7:25 AM / 1.0 m</t>
  </si>
  <si>
    <t>1:37 PM / 4.2 m</t>
  </si>
  <si>
    <t>7:41 PM / 1.0 m</t>
  </si>
  <si>
    <t>1:53 AM / 4.2 m</t>
  </si>
  <si>
    <t>7:57 AM / 1.0 m</t>
  </si>
  <si>
    <t>2:08 PM / 4.1 m</t>
  </si>
  <si>
    <t>8:14 PM / 1.0 m</t>
  </si>
  <si>
    <t>2:29 AM / 4.1 m</t>
  </si>
  <si>
    <t>8:30 AM / 1.1 m</t>
  </si>
  <si>
    <t>2:41 PM / 4.1 m</t>
  </si>
  <si>
    <t>8:50 PM / 1.0 m</t>
  </si>
  <si>
    <t>3:08 AM / 4.0 m</t>
  </si>
  <si>
    <t>9:06 AM / 1.3 m</t>
  </si>
  <si>
    <t>3:18 PM / 4.0 m</t>
  </si>
  <si>
    <t>9:30 PM / 1.1 m</t>
  </si>
  <si>
    <t>9:47 AM / 1.4 m</t>
  </si>
  <si>
    <t>4:00 PM / 3.8 m</t>
  </si>
  <si>
    <t>10:15 PM / 1.2 m</t>
  </si>
  <si>
    <t>4:46 AM / 3.7 m</t>
  </si>
  <si>
    <t>10:34 AM / 1.6 m</t>
  </si>
  <si>
    <t>4:53 PM / 3.7 m</t>
  </si>
  <si>
    <t>11:10 PM / 1.3 m</t>
  </si>
  <si>
    <t>5:51 AM / 3.5 m</t>
  </si>
  <si>
    <t>11:33 AM / 1.8 m</t>
  </si>
  <si>
    <t>5:59 PM / 3.6 m</t>
  </si>
  <si>
    <t>12:18 AM / 1.4 m</t>
  </si>
  <si>
    <t>7:06 AM / 3.5 m</t>
  </si>
  <si>
    <t>12:48 PM / 1.9 m</t>
  </si>
  <si>
    <t>7:13 PM / 3.6 m</t>
  </si>
  <si>
    <t>1:39 AM / 1.4 m</t>
  </si>
  <si>
    <t>8:20 AM / 3.6 m</t>
  </si>
  <si>
    <t>2:12 PM / 1.8 m</t>
  </si>
  <si>
    <t>8:27 PM / 3.8 m</t>
  </si>
  <si>
    <t>2:56 AM / 1.2 m</t>
  </si>
  <si>
    <t>9:27 AM / 3.8 m</t>
  </si>
  <si>
    <t>3:25 PM / 1.6 m</t>
  </si>
  <si>
    <t>9:33 PM / 4.0 m</t>
  </si>
  <si>
    <t>4:00 AM / 1.0 m</t>
  </si>
  <si>
    <t>10:24 AM / 4.0 m</t>
  </si>
  <si>
    <t>4:24 PM / 1.4 m</t>
  </si>
  <si>
    <t>10:32 PM / 4.2 m</t>
  </si>
  <si>
    <t>4:54 AM / 0.8 m</t>
  </si>
  <si>
    <t>11:15 AM / 4.2 m</t>
  </si>
  <si>
    <t>5:16 PM / 1.1 m</t>
  </si>
  <si>
    <t>11:26 PM / 4.4 m</t>
  </si>
  <si>
    <t>5:42 AM / 0.7 m</t>
  </si>
  <si>
    <t>12:01 PM / 4.3 m</t>
  </si>
  <si>
    <t>6:03 PM / 0.9 m</t>
  </si>
  <si>
    <t>12:16 AM / 4.5 m</t>
  </si>
  <si>
    <t>6:27 AM / 0.6 m</t>
  </si>
  <si>
    <t>12:45 PM / 4.4 m</t>
  </si>
  <si>
    <t>6:47 PM / 0.7 m</t>
  </si>
  <si>
    <t>1:05 AM / 4.5 m</t>
  </si>
  <si>
    <t>7:10 AM / 0.6 m</t>
  </si>
  <si>
    <t>1:27 PM / 4.5 m</t>
  </si>
  <si>
    <t>7:32 PM / 0.6 m</t>
  </si>
  <si>
    <t>1:52 AM / 4.4 m</t>
  </si>
  <si>
    <t>7:51 AM / 0.8 m</t>
  </si>
  <si>
    <t>2:08 PM / 4.4 m</t>
  </si>
  <si>
    <t>8:15 PM / 0.6 m</t>
  </si>
  <si>
    <t>2:39 AM / 4.3 m</t>
  </si>
  <si>
    <t>8:32 AM / 1.0 m</t>
  </si>
  <si>
    <t>2:49 PM / 4.3 m</t>
  </si>
  <si>
    <t>9:00 PM / 0.7 m</t>
  </si>
  <si>
    <t>3:27 AM / 4.1 m</t>
  </si>
  <si>
    <t>9:14 AM / 1.2 m</t>
  </si>
  <si>
    <t>3:32 PM / 4.2 m</t>
  </si>
  <si>
    <t>9:45 PM / 0.9 m</t>
  </si>
  <si>
    <t>4:17 AM / 3.8 m</t>
  </si>
  <si>
    <t>9:57 AM / 1.5 m</t>
  </si>
  <si>
    <t>4:17 PM / 4.0 m</t>
  </si>
  <si>
    <t>10:33 PM / 1.1 m</t>
  </si>
  <si>
    <t>5:10 AM / 3.6 m</t>
  </si>
  <si>
    <t>10:43 AM / 1.7 m</t>
  </si>
  <si>
    <t>11:27 PM / 1.3 m</t>
  </si>
  <si>
    <t>6:08 AM / 3.4 m</t>
  </si>
  <si>
    <t>11:37 AM / 1.9 m</t>
  </si>
  <si>
    <t>6:04 PM / 3.6 m</t>
  </si>
  <si>
    <t>12:30 AM / 1.5 m</t>
  </si>
  <si>
    <t>7:10 AM / 3.3 m</t>
  </si>
  <si>
    <t>12:44 PM / 2.0 m</t>
  </si>
  <si>
    <t>7:08 PM / 3.5 m</t>
  </si>
  <si>
    <t>1:42 AM / 1.6 m</t>
  </si>
  <si>
    <t>8:14 AM / 3.3 m</t>
  </si>
  <si>
    <t>2:01 PM / 2.1 m</t>
  </si>
  <si>
    <t>8:13 PM / 3.5 m</t>
  </si>
  <si>
    <t>2:51 AM / 1.6 m</t>
  </si>
  <si>
    <t>9:14 AM / 3.4 m</t>
  </si>
  <si>
    <t>3:12 PM / 2.0 m</t>
  </si>
  <si>
    <t>9:15 PM / 3.5 m</t>
  </si>
  <si>
    <t>3:48 AM / 1.5 m</t>
  </si>
  <si>
    <t>10:05 AM / 3.5 m</t>
  </si>
  <si>
    <t>4:08 PM / 1.8 m</t>
  </si>
  <si>
    <t>10:09 PM / 3.6 m</t>
  </si>
  <si>
    <t>4:34 AM / 1.4 m</t>
  </si>
  <si>
    <t>10:49 AM / 3.6 m</t>
  </si>
  <si>
    <t>4:53 PM / 1.6 m</t>
  </si>
  <si>
    <t>10:57 PM / 3.7 m</t>
  </si>
  <si>
    <t>5:15 AM / 1.3 m</t>
  </si>
  <si>
    <t>11:29 AM / 3.8 m</t>
  </si>
  <si>
    <t>5:34 PM / 1.4 m</t>
  </si>
  <si>
    <t>11:40 PM / 3.8 m</t>
  </si>
  <si>
    <t>5:52 AM / 1.2 m</t>
  </si>
  <si>
    <t>6:11 PM / 1.2 m</t>
  </si>
  <si>
    <t>6:28 AM / 1.1 m</t>
  </si>
  <si>
    <t>12:41 PM / 4.0 m</t>
  </si>
  <si>
    <t>6:48 PM / 1.1 m</t>
  </si>
  <si>
    <t>1:00 AM / 4.0 m</t>
  </si>
  <si>
    <t>7:03 AM / 1.1 m</t>
  </si>
  <si>
    <t>1:16 PM / 4.1 m</t>
  </si>
  <si>
    <t>1:39 AM / 4.1 m</t>
  </si>
  <si>
    <t>1:52 PM / 4.2 m</t>
  </si>
  <si>
    <t>8:02 PM / 0.9 m</t>
  </si>
  <si>
    <t>2:20 AM / 4.1 m</t>
  </si>
  <si>
    <t>8:16 AM / 1.1 m</t>
  </si>
  <si>
    <t>2:29 PM / 4.2 m</t>
  </si>
  <si>
    <t>8:41 PM / 0.8 m</t>
  </si>
  <si>
    <t>3:03 AM / 4.0 m</t>
  </si>
  <si>
    <t>8:56 AM / 1.2 m</t>
  </si>
  <si>
    <t>3:10 PM / 4.1 m</t>
  </si>
  <si>
    <t>3:49 AM / 3.9 m</t>
  </si>
  <si>
    <t>3:54 PM / 4.1 m</t>
  </si>
  <si>
    <t>10:09 PM / 0.9 m</t>
  </si>
  <si>
    <t>4:39 AM / 3.8 m</t>
  </si>
  <si>
    <t>10:24 AM / 1.4 m</t>
  </si>
  <si>
    <t>4:44 PM / 4.0 m</t>
  </si>
  <si>
    <t>11:17 AM / 1.6 m</t>
  </si>
  <si>
    <t>11:59 PM / 1.1 m</t>
  </si>
  <si>
    <t>6:39 AM / 3.6 m</t>
  </si>
  <si>
    <t>12:19 PM / 1.7 m</t>
  </si>
  <si>
    <t>6:44 PM / 3.8 m</t>
  </si>
  <si>
    <t>1:08 AM / 1.2 m</t>
  </si>
  <si>
    <t>7:46 AM / 3.6 m</t>
  </si>
  <si>
    <t>1:32 PM / 1.7 m</t>
  </si>
  <si>
    <t>7:53 PM / 3.8 m</t>
  </si>
  <si>
    <t>2:21 AM / 1.2 m</t>
  </si>
  <si>
    <t>8:53 AM / 3.7 m</t>
  </si>
  <si>
    <t>2:48 PM / 1.6 m</t>
  </si>
  <si>
    <t>9:02 PM / 3.9 m</t>
  </si>
  <si>
    <t>3:31 AM / 1.1 m</t>
  </si>
  <si>
    <t>9:55 AM / 3.8 m</t>
  </si>
  <si>
    <t>3:57 PM / 1.4 m</t>
  </si>
  <si>
    <t>10:09 PM / 4.0 m</t>
  </si>
  <si>
    <t>4:31 AM / 1.0 m</t>
  </si>
  <si>
    <t>10:52 AM / 3.9 m</t>
  </si>
  <si>
    <t>4:57 PM / 1.2 m</t>
  </si>
  <si>
    <t>11:11 PM / 4.1 m</t>
  </si>
  <si>
    <t>5:24 AM / 1.0 m</t>
  </si>
  <si>
    <t>11:43 AM / 4.1 m</t>
  </si>
  <si>
    <t>5:50 PM / 1.0 m</t>
  </si>
  <si>
    <t>12:07 AM / 4.1 m</t>
  </si>
  <si>
    <t>6:12 AM / 0.9 m</t>
  </si>
  <si>
    <t>12:30 PM / 4.2 m</t>
  </si>
  <si>
    <t>6:38 PM / 0.8 m</t>
  </si>
  <si>
    <t>12:59 AM / 4.2 m</t>
  </si>
  <si>
    <t>6:56 AM / 0.9 m</t>
  </si>
  <si>
    <t>1:14 PM / 4.3 m</t>
  </si>
  <si>
    <t>7:23 PM / 0.7 m</t>
  </si>
  <si>
    <t>1:47 AM / 4.2 m</t>
  </si>
  <si>
    <t>7:38 AM / 1.0 m</t>
  </si>
  <si>
    <t>1:55 PM / 4.3 m</t>
  </si>
  <si>
    <t>8:06 PM / 0.6 m</t>
  </si>
  <si>
    <t>2:32 AM / 4.1 m</t>
  </si>
  <si>
    <t>8:18 AM / 1.1 m</t>
  </si>
  <si>
    <t>2:36 PM / 4.3 m</t>
  </si>
  <si>
    <t>8:48 PM / 0.7 m</t>
  </si>
  <si>
    <t>3:15 AM / 4.0 m</t>
  </si>
  <si>
    <t>8:57 AM / 1.2 m</t>
  </si>
  <si>
    <t>9:29 PM / 0.8 m</t>
  </si>
  <si>
    <t>3:57 AM / 3.8 m</t>
  </si>
  <si>
    <t>9:36 AM / 1.3 m</t>
  </si>
  <si>
    <t>3:55 PM / 4.1 m</t>
  </si>
  <si>
    <t>10:10 PM / 0.9 m</t>
  </si>
  <si>
    <t>4:39 AM / 3.7 m</t>
  </si>
  <si>
    <t>10:15 AM / 1.5 m</t>
  </si>
  <si>
    <t>4:37 PM / 4.0 m</t>
  </si>
  <si>
    <t>10:53 PM / 1.1 m</t>
  </si>
  <si>
    <t>5:23 AM / 3.5 m</t>
  </si>
  <si>
    <t>10:57 AM / 1.6 m</t>
  </si>
  <si>
    <t>5:21 PM / 3.8 m</t>
  </si>
  <si>
    <t>11:39 PM / 1.3 m</t>
  </si>
  <si>
    <t>6:09 AM / 3.4 m</t>
  </si>
  <si>
    <t>11:44 AM / 1.8 m</t>
  </si>
  <si>
    <t>6:10 PM / 3.6 m</t>
  </si>
  <si>
    <t>7:02 AM / 3.3 m</t>
  </si>
  <si>
    <t>12:41 PM / 1.9 m</t>
  </si>
  <si>
    <t>7:05 PM / 3.5 m</t>
  </si>
  <si>
    <t>1:31 AM / 1.6 m</t>
  </si>
  <si>
    <t>8:00 AM / 3.3 m</t>
  </si>
  <si>
    <t>1:51 PM / 2.0 m</t>
  </si>
  <si>
    <t>8:07 PM / 3.4 m</t>
  </si>
  <si>
    <t>2:38 AM / 1.7 m</t>
  </si>
  <si>
    <t>9:01 AM / 3.3 m</t>
  </si>
  <si>
    <t>3:06 PM / 1.9 m</t>
  </si>
  <si>
    <t>9:12 PM / 3.4 m</t>
  </si>
  <si>
    <t>3:42 AM / 1.6 m</t>
  </si>
  <si>
    <t>9:59 AM / 3.4 m</t>
  </si>
  <si>
    <t>4:11 PM / 1.8 m</t>
  </si>
  <si>
    <t>10:14 PM / 3.5 m</t>
  </si>
  <si>
    <t>4:37 AM / 1.5 m</t>
  </si>
  <si>
    <t>10:51 AM / 3.5 m</t>
  </si>
  <si>
    <t>5:03 PM / 1.6 m</t>
  </si>
  <si>
    <t>11:10 PM / 3.6 m</t>
  </si>
  <si>
    <t>5:24 AM / 1.4 m</t>
  </si>
  <si>
    <t>11:37 AM / 3.7 m</t>
  </si>
  <si>
    <t>5:49 PM / 1.3 m</t>
  </si>
  <si>
    <t>6:07 AM / 1.3 m</t>
  </si>
  <si>
    <t>12:19 PM / 3.9 m</t>
  </si>
  <si>
    <t>6:31 PM / 1.1 m</t>
  </si>
  <si>
    <t>12:46 AM / 3.9 m</t>
  </si>
  <si>
    <t>6:47 AM / 1.1 m</t>
  </si>
  <si>
    <t>1:00 PM / 4.1 m</t>
  </si>
  <si>
    <t>7:10 PM / 0.9 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</si>
</sst>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mmmm\ \ yyyy"/>
    <numFmt numFmtId="165" formatCode="[$-F400]h:mm:ss\ AM/PM"/>
    <numFmt numFmtId="166" formatCode="0.0"/>
  </numFmts>
  <fonts count="23" x14ac:knownFonts="1">
    <font>
      <sz val="10"/>
      <name val="Arial"/>
    </font>
    <font>
      <sz val="10"/>
      <name val="Arial"/>
      <family val="2"/>
    </font>
    <font>
      <u/>
      <sz val="10"/>
      <color indexed="12"/>
      <name val="Arial"/>
      <family val="2"/>
    </font>
    <font>
      <b/>
      <sz val="10"/>
      <name val="Arial"/>
      <family val="2"/>
    </font>
    <font>
      <sz val="14"/>
      <name val="Arial"/>
      <family val="2"/>
    </font>
    <font>
      <b/>
      <sz val="16"/>
      <name val="Arial"/>
      <family val="2"/>
    </font>
    <font>
      <sz val="16"/>
      <name val="Arial"/>
      <family val="2"/>
    </font>
    <font>
      <sz val="16"/>
      <color indexed="10"/>
      <name val="Arial"/>
      <family val="2"/>
    </font>
    <font>
      <sz val="16"/>
      <color indexed="17"/>
      <name val="Arial"/>
      <family val="2"/>
    </font>
    <font>
      <sz val="11"/>
      <name val="Arial"/>
      <family val="2"/>
    </font>
    <font>
      <b/>
      <sz val="11"/>
      <name val="Arial"/>
      <family val="2"/>
    </font>
    <font>
      <sz val="11"/>
      <color indexed="10"/>
      <name val="Arial"/>
      <family val="2"/>
    </font>
    <font>
      <sz val="11"/>
      <color indexed="17"/>
      <name val="Arial"/>
      <family val="2"/>
    </font>
    <font>
      <b/>
      <sz val="11"/>
      <color indexed="10"/>
      <name val="Arial"/>
      <family val="2"/>
    </font>
    <font>
      <b/>
      <sz val="11"/>
      <color indexed="17"/>
      <name val="Arial"/>
      <family val="2"/>
    </font>
    <font>
      <b/>
      <sz val="18"/>
      <color theme="1"/>
      <name val="Calibri"/>
      <family val="2"/>
      <scheme val="minor"/>
    </font>
    <font>
      <u/>
      <sz val="11"/>
      <color theme="10"/>
      <name val="Calibri"/>
      <family val="2"/>
    </font>
    <font>
      <b/>
      <sz val="18"/>
      <color theme="1"/>
      <name val="Arial"/>
      <family val="2"/>
    </font>
    <font>
      <b/>
      <sz val="8.8000000000000007"/>
      <color theme="1"/>
      <name val="Arial"/>
      <family val="2"/>
    </font>
    <font>
      <sz val="8.8000000000000007"/>
      <color theme="1"/>
      <name val="Arial"/>
      <family val="2"/>
    </font>
    <font>
      <sz val="10"/>
      <color rgb="FFFF0000"/>
      <name val="Arial"/>
      <family val="2"/>
    </font>
    <font>
      <sz val="16"/>
      <color rgb="FFFF0000"/>
      <name val="Arial"/>
      <family val="2"/>
    </font>
    <font>
      <sz val="10"/>
      <color theme="1"/>
      <name val="Arial"/>
      <family val="2"/>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FF00"/>
        <bgColor indexed="64"/>
      </patternFill>
    </fill>
  </fills>
  <borders count="2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s>
  <cellStyleXfs count="2">
    <xf numFmtId="0" fontId="0" fillId="0" borderId="0"/>
    <xf numFmtId="0" fontId="2" fillId="0" borderId="0" applyNumberFormat="0" applyFill="0" applyBorder="0" applyAlignment="0" applyProtection="0">
      <alignment vertical="top"/>
      <protection locked="0"/>
    </xf>
  </cellStyleXfs>
  <cellXfs count="93">
    <xf numFmtId="0" fontId="0" fillId="0" borderId="0" xfId="0"/>
    <xf numFmtId="0" fontId="3" fillId="0" borderId="1" xfId="0" applyFont="1" applyBorder="1" applyAlignment="1">
      <alignment horizontal="left" vertical="center" wrapText="1"/>
    </xf>
    <xf numFmtId="0" fontId="3" fillId="0" borderId="0" xfId="0" applyFont="1" applyAlignment="1">
      <alignment horizontal="left" vertical="center" wrapText="1"/>
    </xf>
    <xf numFmtId="0" fontId="4" fillId="0" borderId="0" xfId="0" applyFont="1" applyAlignment="1">
      <alignment horizontal="left" vertical="center"/>
    </xf>
    <xf numFmtId="0" fontId="0" fillId="0" borderId="0" xfId="0" applyAlignment="1">
      <alignment horizontal="center"/>
    </xf>
    <xf numFmtId="17" fontId="5" fillId="0" borderId="0" xfId="0" applyNumberFormat="1" applyFont="1" applyAlignment="1">
      <alignment vertical="center" wrapText="1"/>
    </xf>
    <xf numFmtId="0" fontId="6" fillId="0" borderId="0" xfId="0" applyFont="1" applyAlignment="1">
      <alignment vertical="center" wrapText="1"/>
    </xf>
    <xf numFmtId="0" fontId="9" fillId="0" borderId="0" xfId="0" applyFont="1" applyAlignment="1">
      <alignment horizontal="left" vertical="center"/>
    </xf>
    <xf numFmtId="0" fontId="10" fillId="0" borderId="3" xfId="0" applyFont="1" applyBorder="1" applyAlignment="1">
      <alignment horizontal="center" vertical="center" wrapText="1"/>
    </xf>
    <xf numFmtId="0" fontId="9" fillId="0" borderId="4" xfId="0" applyFont="1" applyBorder="1" applyAlignment="1">
      <alignment horizontal="center" vertical="center" wrapText="1"/>
    </xf>
    <xf numFmtId="0" fontId="9" fillId="0" borderId="0" xfId="0" applyFont="1" applyAlignment="1">
      <alignment vertical="center" wrapText="1"/>
    </xf>
    <xf numFmtId="0" fontId="9" fillId="0" borderId="9" xfId="0" applyFont="1" applyBorder="1" applyAlignment="1">
      <alignment horizontal="center" vertical="center" wrapText="1"/>
    </xf>
    <xf numFmtId="0" fontId="18" fillId="0" borderId="1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vertical="center" wrapText="1"/>
    </xf>
    <xf numFmtId="20" fontId="1" fillId="0" borderId="0" xfId="0" applyNumberFormat="1" applyFont="1" applyAlignment="1">
      <alignment vertical="center" wrapText="1"/>
    </xf>
    <xf numFmtId="0" fontId="9" fillId="2" borderId="0" xfId="0" applyFont="1" applyFill="1" applyAlignment="1">
      <alignment horizontal="left" vertical="center"/>
    </xf>
    <xf numFmtId="0" fontId="10" fillId="2" borderId="5" xfId="0" applyFont="1" applyFill="1" applyBorder="1" applyAlignment="1">
      <alignment vertical="center" wrapText="1"/>
    </xf>
    <xf numFmtId="0" fontId="10" fillId="2" borderId="7" xfId="0" applyFont="1" applyFill="1" applyBorder="1" applyAlignment="1">
      <alignment vertical="center" wrapText="1"/>
    </xf>
    <xf numFmtId="0" fontId="9" fillId="2" borderId="0" xfId="0" applyFont="1" applyFill="1" applyAlignment="1">
      <alignment vertical="center" wrapText="1"/>
    </xf>
    <xf numFmtId="0" fontId="0" fillId="2" borderId="0" xfId="0" applyFill="1"/>
    <xf numFmtId="0" fontId="10" fillId="2" borderId="12" xfId="0" applyFont="1" applyFill="1" applyBorder="1" applyAlignment="1">
      <alignment vertical="center" wrapText="1"/>
    </xf>
    <xf numFmtId="165" fontId="1" fillId="0" borderId="0" xfId="0" applyNumberFormat="1" applyFont="1" applyAlignment="1">
      <alignment vertical="center" wrapText="1"/>
    </xf>
    <xf numFmtId="2" fontId="1" fillId="0" borderId="0" xfId="0" applyNumberFormat="1" applyFont="1" applyAlignment="1">
      <alignment vertical="center" wrapText="1"/>
    </xf>
    <xf numFmtId="166" fontId="20" fillId="0" borderId="8" xfId="0" applyNumberFormat="1" applyFont="1" applyBorder="1" applyAlignment="1">
      <alignment horizontal="center" vertical="center" wrapText="1"/>
    </xf>
    <xf numFmtId="0" fontId="20" fillId="0" borderId="7" xfId="0" applyFont="1" applyBorder="1" applyAlignment="1">
      <alignment horizontal="center" vertical="center" wrapText="1"/>
    </xf>
    <xf numFmtId="0" fontId="20" fillId="0" borderId="8"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1" fillId="0" borderId="0" xfId="0" applyFont="1" applyAlignment="1">
      <alignment horizontal="left" vertical="center"/>
    </xf>
    <xf numFmtId="20" fontId="9" fillId="0" borderId="0" xfId="0" applyNumberFormat="1" applyFont="1" applyAlignment="1">
      <alignment horizontal="center" vertical="center" wrapText="1"/>
    </xf>
    <xf numFmtId="0" fontId="0" fillId="0" borderId="0" xfId="0" applyAlignment="1">
      <alignment vertical="center"/>
    </xf>
    <xf numFmtId="0" fontId="1" fillId="0" borderId="0" xfId="0" applyFont="1" applyAlignment="1">
      <alignment vertical="center"/>
    </xf>
    <xf numFmtId="0" fontId="0" fillId="0" borderId="0" xfId="0" applyAlignment="1">
      <alignment horizontal="center" vertical="center"/>
    </xf>
    <xf numFmtId="0" fontId="15" fillId="0" borderId="0" xfId="0" applyFont="1" applyAlignment="1">
      <alignment horizontal="left" vertical="center"/>
    </xf>
    <xf numFmtId="0" fontId="0" fillId="0" borderId="0" xfId="0" applyAlignment="1">
      <alignment horizontal="left" vertical="center"/>
    </xf>
    <xf numFmtId="0" fontId="16" fillId="0" borderId="0" xfId="1" applyFont="1" applyAlignment="1" applyProtection="1">
      <alignment vertical="center"/>
    </xf>
    <xf numFmtId="0" fontId="1" fillId="0" borderId="2" xfId="0" applyFont="1" applyBorder="1" applyAlignment="1">
      <alignment horizontal="center" vertical="center" wrapText="1"/>
    </xf>
    <xf numFmtId="0" fontId="3" fillId="0" borderId="0" xfId="0" applyFont="1" applyAlignment="1">
      <alignment horizontal="center" vertical="center" wrapText="1"/>
    </xf>
    <xf numFmtId="0" fontId="1" fillId="0" borderId="0" xfId="0" applyFont="1" applyAlignment="1">
      <alignment horizontal="center" vertical="center" wrapText="1"/>
    </xf>
    <xf numFmtId="0" fontId="20" fillId="0" borderId="0" xfId="0" applyFont="1" applyAlignment="1">
      <alignment horizontal="center" vertical="center" wrapText="1"/>
    </xf>
    <xf numFmtId="0" fontId="6" fillId="0" borderId="0" xfId="0" applyFont="1" applyAlignment="1">
      <alignment horizontal="center" vertical="center" wrapText="1"/>
    </xf>
    <xf numFmtId="0" fontId="21" fillId="0" borderId="0" xfId="0" applyFont="1" applyAlignment="1">
      <alignment horizontal="center" vertical="center" wrapText="1"/>
    </xf>
    <xf numFmtId="20" fontId="1" fillId="0" borderId="0" xfId="0" applyNumberFormat="1" applyFont="1" applyAlignment="1">
      <alignment horizontal="center" vertical="center" wrapText="1"/>
    </xf>
    <xf numFmtId="0" fontId="20" fillId="0" borderId="0" xfId="0" applyFont="1" applyAlignment="1">
      <alignment horizontal="center"/>
    </xf>
    <xf numFmtId="0" fontId="0" fillId="4" borderId="0" xfId="0" applyFill="1" applyAlignment="1">
      <alignment vertical="center"/>
    </xf>
    <xf numFmtId="20" fontId="11" fillId="0" borderId="0" xfId="0" applyNumberFormat="1" applyFont="1" applyAlignment="1">
      <alignment horizontal="left" vertical="center"/>
    </xf>
    <xf numFmtId="20" fontId="12" fillId="0" borderId="0" xfId="0" applyNumberFormat="1" applyFont="1" applyAlignment="1">
      <alignment horizontal="left" vertical="center"/>
    </xf>
    <xf numFmtId="20" fontId="9" fillId="0" borderId="0" xfId="0" applyNumberFormat="1" applyFont="1" applyAlignment="1">
      <alignment horizontal="center" vertical="center"/>
    </xf>
    <xf numFmtId="20" fontId="7" fillId="0" borderId="0" xfId="0" applyNumberFormat="1" applyFont="1" applyAlignment="1">
      <alignment vertical="center" wrapText="1"/>
    </xf>
    <xf numFmtId="20" fontId="8" fillId="0" borderId="0" xfId="0" applyNumberFormat="1" applyFont="1" applyAlignment="1">
      <alignment vertical="center" wrapText="1"/>
    </xf>
    <xf numFmtId="20" fontId="6" fillId="0" borderId="0" xfId="0" applyNumberFormat="1" applyFont="1" applyAlignment="1">
      <alignment horizontal="center" vertical="center" wrapText="1"/>
    </xf>
    <xf numFmtId="20" fontId="13" fillId="0" borderId="3" xfId="0" applyNumberFormat="1" applyFont="1" applyBorder="1" applyAlignment="1">
      <alignment horizontal="center" vertical="center" wrapText="1"/>
    </xf>
    <xf numFmtId="20" fontId="14" fillId="0" borderId="3" xfId="0" applyNumberFormat="1" applyFont="1" applyBorder="1" applyAlignment="1">
      <alignment horizontal="center" vertical="center" wrapText="1"/>
    </xf>
    <xf numFmtId="20" fontId="14" fillId="0" borderId="6" xfId="0" applyNumberFormat="1" applyFont="1" applyBorder="1" applyAlignment="1">
      <alignment horizontal="center" vertical="center" wrapText="1"/>
    </xf>
    <xf numFmtId="20" fontId="10" fillId="0" borderId="0" xfId="0" applyNumberFormat="1" applyFont="1" applyAlignment="1">
      <alignment horizontal="center" vertical="center" wrapText="1"/>
    </xf>
    <xf numFmtId="20" fontId="11" fillId="0" borderId="4" xfId="0" applyNumberFormat="1" applyFont="1" applyBorder="1" applyAlignment="1">
      <alignment horizontal="center" vertical="center" wrapText="1"/>
    </xf>
    <xf numFmtId="20" fontId="12" fillId="0" borderId="4" xfId="0" applyNumberFormat="1" applyFont="1" applyBorder="1" applyAlignment="1">
      <alignment horizontal="center" vertical="center" wrapText="1"/>
    </xf>
    <xf numFmtId="20" fontId="12" fillId="0" borderId="8" xfId="0" applyNumberFormat="1" applyFont="1" applyBorder="1" applyAlignment="1">
      <alignment horizontal="center" vertical="center" wrapText="1"/>
    </xf>
    <xf numFmtId="20" fontId="11" fillId="0" borderId="9" xfId="0" applyNumberFormat="1" applyFont="1" applyBorder="1" applyAlignment="1">
      <alignment horizontal="center" vertical="center" wrapText="1"/>
    </xf>
    <xf numFmtId="20" fontId="12" fillId="0" borderId="9" xfId="0" applyNumberFormat="1" applyFont="1" applyBorder="1" applyAlignment="1">
      <alignment horizontal="center" vertical="center" wrapText="1"/>
    </xf>
    <xf numFmtId="20" fontId="12" fillId="0" borderId="13" xfId="0" applyNumberFormat="1" applyFont="1" applyBorder="1" applyAlignment="1">
      <alignment horizontal="center" vertical="center" wrapText="1"/>
    </xf>
    <xf numFmtId="20" fontId="11" fillId="0" borderId="0" xfId="0" applyNumberFormat="1" applyFont="1" applyAlignment="1">
      <alignment vertical="center" wrapText="1"/>
    </xf>
    <xf numFmtId="20" fontId="12" fillId="0" borderId="0" xfId="0" applyNumberFormat="1" applyFont="1" applyAlignment="1">
      <alignment vertical="center" wrapText="1"/>
    </xf>
    <xf numFmtId="20" fontId="0" fillId="0" borderId="0" xfId="0" applyNumberFormat="1"/>
    <xf numFmtId="0" fontId="10" fillId="2" borderId="14" xfId="0" applyFont="1" applyFill="1" applyBorder="1" applyAlignment="1">
      <alignment vertical="center" wrapText="1"/>
    </xf>
    <xf numFmtId="0" fontId="9" fillId="0" borderId="15" xfId="0" applyFont="1" applyBorder="1" applyAlignment="1">
      <alignment horizontal="center" vertical="center" wrapText="1"/>
    </xf>
    <xf numFmtId="20" fontId="11" fillId="0" borderId="15" xfId="0" applyNumberFormat="1" applyFont="1" applyBorder="1" applyAlignment="1">
      <alignment horizontal="center" vertical="center" wrapText="1"/>
    </xf>
    <xf numFmtId="20" fontId="12" fillId="0" borderId="15" xfId="0" applyNumberFormat="1" applyFont="1" applyBorder="1" applyAlignment="1">
      <alignment horizontal="center" vertical="center" wrapText="1"/>
    </xf>
    <xf numFmtId="20" fontId="12" fillId="0" borderId="16" xfId="0" applyNumberFormat="1" applyFont="1" applyBorder="1" applyAlignment="1">
      <alignment horizontal="center" vertical="center" wrapText="1"/>
    </xf>
    <xf numFmtId="0" fontId="1" fillId="3" borderId="17" xfId="0" applyFont="1" applyFill="1" applyBorder="1" applyAlignment="1">
      <alignment horizontal="center" vertical="center" wrapText="1"/>
    </xf>
    <xf numFmtId="0" fontId="1" fillId="3" borderId="18" xfId="0" applyFont="1" applyFill="1" applyBorder="1" applyAlignment="1">
      <alignment horizontal="center" vertical="center" wrapText="1"/>
    </xf>
    <xf numFmtId="0" fontId="1" fillId="0" borderId="5" xfId="0" applyFont="1" applyBorder="1" applyAlignment="1">
      <alignment horizontal="center" vertical="center" wrapText="1"/>
    </xf>
    <xf numFmtId="166" fontId="20" fillId="0" borderId="6" xfId="0" applyNumberFormat="1" applyFont="1" applyBorder="1" applyAlignment="1">
      <alignment horizontal="center" vertical="center" wrapText="1"/>
    </xf>
    <xf numFmtId="166" fontId="1" fillId="0" borderId="0" xfId="0" applyNumberFormat="1" applyFont="1" applyAlignment="1">
      <alignment horizontal="center" vertical="center" wrapText="1"/>
    </xf>
    <xf numFmtId="0" fontId="1" fillId="3" borderId="12" xfId="0" applyFont="1" applyFill="1" applyBorder="1" applyAlignment="1">
      <alignment horizontal="center" vertical="center" wrapText="1"/>
    </xf>
    <xf numFmtId="0" fontId="1" fillId="3" borderId="13" xfId="0" applyFont="1" applyFill="1" applyBorder="1" applyAlignment="1">
      <alignment horizontal="center" vertical="center" wrapText="1"/>
    </xf>
    <xf numFmtId="0" fontId="22" fillId="0" borderId="7" xfId="0" applyFont="1" applyBorder="1" applyAlignment="1">
      <alignment horizontal="center" vertical="center" wrapText="1"/>
    </xf>
    <xf numFmtId="166" fontId="22" fillId="0" borderId="19" xfId="0" applyNumberFormat="1" applyFont="1" applyBorder="1" applyAlignment="1">
      <alignment horizontal="center" vertical="center" wrapText="1"/>
    </xf>
    <xf numFmtId="0" fontId="22" fillId="0" borderId="8" xfId="0" applyFont="1" applyBorder="1" applyAlignment="1">
      <alignment horizontal="center" vertical="center" wrapText="1"/>
    </xf>
    <xf numFmtId="166" fontId="22" fillId="0" borderId="8" xfId="0" applyNumberFormat="1" applyFont="1" applyBorder="1" applyAlignment="1">
      <alignment horizontal="center" vertical="center"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5" fillId="3" borderId="5" xfId="0" applyFont="1" applyFill="1" applyBorder="1" applyAlignment="1">
      <alignment horizontal="left" vertical="center"/>
    </xf>
    <xf numFmtId="0" fontId="5" fillId="3" borderId="6" xfId="0" applyFont="1" applyFill="1" applyBorder="1" applyAlignment="1">
      <alignment horizontal="left" vertical="center"/>
    </xf>
    <xf numFmtId="164" fontId="5" fillId="0" borderId="10" xfId="0" applyNumberFormat="1" applyFont="1" applyBorder="1" applyAlignment="1">
      <alignment horizontal="center" vertical="center" wrapText="1"/>
    </xf>
    <xf numFmtId="164" fontId="5" fillId="0" borderId="0" xfId="0" applyNumberFormat="1" applyFont="1" applyAlignment="1">
      <alignment horizontal="center" vertical="center" wrapText="1"/>
    </xf>
    <xf numFmtId="0" fontId="1" fillId="0" borderId="0" xfId="0" applyFont="1" applyAlignment="1">
      <alignment horizontal="left" vertical="center" wrapText="1"/>
    </xf>
    <xf numFmtId="0" fontId="1" fillId="0" borderId="2" xfId="0" applyFont="1" applyBorder="1" applyAlignment="1">
      <alignment horizontal="center" vertical="center" wrapText="1"/>
    </xf>
    <xf numFmtId="17" fontId="17" fillId="0" borderId="0" xfId="0" applyNumberFormat="1" applyFont="1" applyAlignment="1">
      <alignment horizontal="center" vertical="center"/>
    </xf>
    <xf numFmtId="0" fontId="18" fillId="0" borderId="11" xfId="0" applyFont="1" applyBorder="1" applyAlignment="1">
      <alignment vertical="center" wrapText="1"/>
    </xf>
    <xf numFmtId="0" fontId="19" fillId="0" borderId="11" xfId="0" applyFont="1" applyBorder="1" applyAlignment="1">
      <alignment vertical="center" wrapText="1"/>
    </xf>
    <xf numFmtId="18" fontId="19" fillId="0" borderId="11" xfId="0" applyNumberFormat="1" applyFont="1" applyBorder="1" applyAlignment="1">
      <alignment vertical="center" wrapText="1"/>
    </xf>
  </cellXfs>
  <cellStyles count="2">
    <cellStyle name="Hyperlink" xfId="1" builtinId="8"/>
    <cellStyle name="Normal" xfId="0" builtinId="0"/>
  </cellStyles>
  <dxfs count="1">
    <dxf>
      <fill>
        <patternFill>
          <bgColor rgb="FFFFFF9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fisica.uniud.it:8080/zones/" TargetMode="External"/><Relationship Id="rId7" Type="http://schemas.openxmlformats.org/officeDocument/2006/relationships/printerSettings" Target="../printerSettings/printerSettings1.bin"/><Relationship Id="rId2" Type="http://schemas.openxmlformats.org/officeDocument/2006/relationships/hyperlink" Target="http://www.fisica.uniud.it:8080/index.html" TargetMode="External"/><Relationship Id="rId1" Type="http://schemas.openxmlformats.org/officeDocument/2006/relationships/hyperlink" Target="http://www.fisica.uniud.it:8080/" TargetMode="External"/><Relationship Id="rId6" Type="http://schemas.openxmlformats.org/officeDocument/2006/relationships/hyperlink" Target="http://www.fisica.uniud.it:8080/tricks.html" TargetMode="External"/><Relationship Id="rId5" Type="http://schemas.openxmlformats.org/officeDocument/2006/relationships/hyperlink" Target="mailto:giuseppe.cabras@ud.infn.it" TargetMode="External"/><Relationship Id="rId4" Type="http://schemas.openxmlformats.org/officeDocument/2006/relationships/hyperlink" Target="http://www.flaterco.com/xtid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2:K417"/>
  <sheetViews>
    <sheetView showGridLines="0" topLeftCell="A49" zoomScale="85" zoomScaleNormal="85" workbookViewId="0">
      <selection activeCell="A68" sqref="A68:I402"/>
    </sheetView>
  </sheetViews>
  <sheetFormatPr baseColWidth="10" defaultColWidth="9.1640625" defaultRowHeight="13" x14ac:dyDescent="0.15"/>
  <cols>
    <col min="1" max="1" width="14.33203125" style="31" customWidth="1"/>
    <col min="2" max="6" width="15" style="31" customWidth="1"/>
    <col min="7" max="7" width="14.1640625" style="31" customWidth="1"/>
    <col min="8" max="9" width="10.1640625" style="31" customWidth="1"/>
    <col min="10" max="16384" width="9.1640625" style="31"/>
  </cols>
  <sheetData>
    <row r="2" spans="1:11" ht="23" x14ac:dyDescent="0.15">
      <c r="A2" s="89">
        <v>46753</v>
      </c>
    </row>
    <row r="3" spans="1:11" x14ac:dyDescent="0.15">
      <c r="A3" s="12" t="s">
        <v>1</v>
      </c>
      <c r="B3" s="12" t="s">
        <v>2</v>
      </c>
      <c r="C3" s="12" t="s">
        <v>3</v>
      </c>
      <c r="D3" s="12" t="s">
        <v>2</v>
      </c>
      <c r="E3" s="12" t="s">
        <v>3</v>
      </c>
      <c r="F3" s="12" t="s">
        <v>2</v>
      </c>
      <c r="G3" s="12" t="s">
        <v>4</v>
      </c>
      <c r="H3" s="12" t="s">
        <v>5</v>
      </c>
      <c r="I3" s="12" t="s">
        <v>6</v>
      </c>
    </row>
    <row r="4" spans="1:11" x14ac:dyDescent="0.15">
      <c r="A4" s="90" t="s">
        <v>193</v>
      </c>
      <c r="B4" s="91" t="s">
        <v>250</v>
      </c>
      <c r="C4" s="91" t="s">
        <v>251</v>
      </c>
      <c r="D4" s="91" t="s">
        <v>252</v>
      </c>
      <c r="E4" s="91" t="s">
        <v>253</v>
      </c>
      <c r="F4" s="91"/>
      <c r="G4" s="91"/>
      <c r="H4" s="92">
        <v>0.3659722222222222</v>
      </c>
      <c r="I4" s="92">
        <v>0.64930555555555558</v>
      </c>
      <c r="K4" s="32" t="s">
        <v>243</v>
      </c>
    </row>
    <row r="5" spans="1:11" x14ac:dyDescent="0.15">
      <c r="A5" s="90" t="s">
        <v>194</v>
      </c>
      <c r="B5" s="91" t="s">
        <v>254</v>
      </c>
      <c r="C5" s="91" t="s">
        <v>255</v>
      </c>
      <c r="D5" s="91" t="s">
        <v>256</v>
      </c>
      <c r="E5" s="91" t="s">
        <v>257</v>
      </c>
      <c r="F5" s="91"/>
      <c r="G5" s="91"/>
      <c r="H5" s="92">
        <v>0.3659722222222222</v>
      </c>
      <c r="I5" s="92">
        <v>0.65069444444444446</v>
      </c>
    </row>
    <row r="6" spans="1:11" x14ac:dyDescent="0.15">
      <c r="A6" s="90" t="s">
        <v>195</v>
      </c>
      <c r="B6" s="91" t="s">
        <v>258</v>
      </c>
      <c r="C6" s="91" t="s">
        <v>259</v>
      </c>
      <c r="D6" s="91" t="s">
        <v>260</v>
      </c>
      <c r="E6" s="91" t="s">
        <v>261</v>
      </c>
      <c r="F6" s="91"/>
      <c r="G6" s="91"/>
      <c r="H6" s="92">
        <v>0.36527777777777776</v>
      </c>
      <c r="I6" s="92">
        <v>0.65138888888888891</v>
      </c>
    </row>
    <row r="7" spans="1:11" x14ac:dyDescent="0.15">
      <c r="A7" s="90" t="s">
        <v>196</v>
      </c>
      <c r="B7" s="91" t="s">
        <v>262</v>
      </c>
      <c r="C7" s="91" t="s">
        <v>263</v>
      </c>
      <c r="D7" s="91" t="s">
        <v>264</v>
      </c>
      <c r="E7" s="91"/>
      <c r="F7" s="91"/>
      <c r="G7" s="91"/>
      <c r="H7" s="92">
        <v>0.36527777777777776</v>
      </c>
      <c r="I7" s="92">
        <v>0.65208333333333335</v>
      </c>
    </row>
    <row r="8" spans="1:11" x14ac:dyDescent="0.15">
      <c r="A8" s="90" t="s">
        <v>197</v>
      </c>
      <c r="B8" s="91"/>
      <c r="C8" s="91" t="s">
        <v>265</v>
      </c>
      <c r="D8" s="91" t="s">
        <v>266</v>
      </c>
      <c r="E8" s="91" t="s">
        <v>267</v>
      </c>
      <c r="F8" s="91" t="s">
        <v>268</v>
      </c>
      <c r="G8" s="91" t="s">
        <v>14</v>
      </c>
      <c r="H8" s="92">
        <v>0.36458333333333331</v>
      </c>
      <c r="I8" s="92">
        <v>0.65347222222222223</v>
      </c>
    </row>
    <row r="9" spans="1:11" x14ac:dyDescent="0.15">
      <c r="A9" s="90" t="s">
        <v>198</v>
      </c>
      <c r="B9" s="91"/>
      <c r="C9" s="91" t="s">
        <v>269</v>
      </c>
      <c r="D9" s="91" t="s">
        <v>270</v>
      </c>
      <c r="E9" s="91" t="s">
        <v>271</v>
      </c>
      <c r="F9" s="91" t="s">
        <v>272</v>
      </c>
      <c r="G9" s="91"/>
      <c r="H9" s="92">
        <v>0.36458333333333331</v>
      </c>
      <c r="I9" s="92">
        <v>0.65416666666666667</v>
      </c>
    </row>
    <row r="10" spans="1:11" x14ac:dyDescent="0.15">
      <c r="A10" s="90" t="s">
        <v>199</v>
      </c>
      <c r="B10" s="91"/>
      <c r="C10" s="91" t="s">
        <v>273</v>
      </c>
      <c r="D10" s="91" t="s">
        <v>274</v>
      </c>
      <c r="E10" s="91" t="s">
        <v>275</v>
      </c>
      <c r="F10" s="91" t="s">
        <v>276</v>
      </c>
      <c r="G10" s="91"/>
      <c r="H10" s="92">
        <v>0.36388888888888887</v>
      </c>
      <c r="I10" s="92">
        <v>0.65555555555555556</v>
      </c>
    </row>
    <row r="11" spans="1:11" x14ac:dyDescent="0.15">
      <c r="A11" s="90" t="s">
        <v>200</v>
      </c>
      <c r="B11" s="91"/>
      <c r="C11" s="91" t="s">
        <v>277</v>
      </c>
      <c r="D11" s="91" t="s">
        <v>278</v>
      </c>
      <c r="E11" s="91" t="s">
        <v>279</v>
      </c>
      <c r="F11" s="91" t="s">
        <v>280</v>
      </c>
      <c r="G11" s="91"/>
      <c r="H11" s="92">
        <v>0.36319444444444443</v>
      </c>
      <c r="I11" s="92">
        <v>0.65694444444444444</v>
      </c>
    </row>
    <row r="12" spans="1:11" x14ac:dyDescent="0.15">
      <c r="A12" s="90" t="s">
        <v>201</v>
      </c>
      <c r="B12" s="91"/>
      <c r="C12" s="91" t="s">
        <v>281</v>
      </c>
      <c r="D12" s="91" t="s">
        <v>282</v>
      </c>
      <c r="E12" s="91" t="s">
        <v>283</v>
      </c>
      <c r="F12" s="91" t="s">
        <v>284</v>
      </c>
      <c r="G12" s="91"/>
      <c r="H12" s="92">
        <v>0.36319444444444443</v>
      </c>
      <c r="I12" s="92">
        <v>0.65763888888888888</v>
      </c>
    </row>
    <row r="13" spans="1:11" x14ac:dyDescent="0.15">
      <c r="A13" s="90" t="s">
        <v>37</v>
      </c>
      <c r="B13" s="91"/>
      <c r="C13" s="91" t="s">
        <v>285</v>
      </c>
      <c r="D13" s="91" t="s">
        <v>286</v>
      </c>
      <c r="E13" s="91" t="s">
        <v>287</v>
      </c>
      <c r="F13" s="91"/>
      <c r="G13" s="91"/>
      <c r="H13" s="92">
        <v>0.36249999999999999</v>
      </c>
      <c r="I13" s="92">
        <v>0.65902777777777777</v>
      </c>
    </row>
    <row r="14" spans="1:11" x14ac:dyDescent="0.15">
      <c r="A14" s="90" t="s">
        <v>38</v>
      </c>
      <c r="B14" s="91" t="s">
        <v>288</v>
      </c>
      <c r="C14" s="91" t="s">
        <v>289</v>
      </c>
      <c r="D14" s="91" t="s">
        <v>290</v>
      </c>
      <c r="E14" s="91" t="s">
        <v>291</v>
      </c>
      <c r="F14" s="91"/>
      <c r="G14" s="91"/>
      <c r="H14" s="92">
        <v>0.36180555555555555</v>
      </c>
      <c r="I14" s="92">
        <v>0.66041666666666665</v>
      </c>
    </row>
    <row r="15" spans="1:11" x14ac:dyDescent="0.15">
      <c r="A15" s="90" t="s">
        <v>39</v>
      </c>
      <c r="B15" s="91" t="s">
        <v>292</v>
      </c>
      <c r="C15" s="91" t="s">
        <v>293</v>
      </c>
      <c r="D15" s="91" t="s">
        <v>294</v>
      </c>
      <c r="E15" s="91" t="s">
        <v>295</v>
      </c>
      <c r="F15" s="91"/>
      <c r="G15" s="91" t="s">
        <v>23</v>
      </c>
      <c r="H15" s="92">
        <v>0.3611111111111111</v>
      </c>
      <c r="I15" s="92">
        <v>0.66180555555555554</v>
      </c>
    </row>
    <row r="16" spans="1:11" x14ac:dyDescent="0.15">
      <c r="A16" s="90" t="s">
        <v>40</v>
      </c>
      <c r="B16" s="91" t="s">
        <v>296</v>
      </c>
      <c r="C16" s="91" t="s">
        <v>297</v>
      </c>
      <c r="D16" s="91" t="s">
        <v>298</v>
      </c>
      <c r="E16" s="91" t="s">
        <v>299</v>
      </c>
      <c r="F16" s="91"/>
      <c r="G16" s="91"/>
      <c r="H16" s="92">
        <v>0.36041666666666666</v>
      </c>
      <c r="I16" s="92">
        <v>0.66319444444444442</v>
      </c>
    </row>
    <row r="17" spans="1:9" x14ac:dyDescent="0.15">
      <c r="A17" s="90" t="s">
        <v>41</v>
      </c>
      <c r="B17" s="91" t="s">
        <v>300</v>
      </c>
      <c r="C17" s="91" t="s">
        <v>301</v>
      </c>
      <c r="D17" s="91" t="s">
        <v>302</v>
      </c>
      <c r="E17" s="91" t="s">
        <v>303</v>
      </c>
      <c r="F17" s="91"/>
      <c r="G17" s="91"/>
      <c r="H17" s="92">
        <v>0.35972222222222222</v>
      </c>
      <c r="I17" s="92">
        <v>0.66388888888888886</v>
      </c>
    </row>
    <row r="18" spans="1:9" x14ac:dyDescent="0.15">
      <c r="A18" s="90" t="s">
        <v>42</v>
      </c>
      <c r="B18" s="91" t="s">
        <v>304</v>
      </c>
      <c r="C18" s="91" t="s">
        <v>305</v>
      </c>
      <c r="D18" s="91" t="s">
        <v>306</v>
      </c>
      <c r="E18" s="91" t="s">
        <v>307</v>
      </c>
      <c r="F18" s="91"/>
      <c r="G18" s="91"/>
      <c r="H18" s="92">
        <v>0.35833333333333334</v>
      </c>
      <c r="I18" s="92">
        <v>0.66527777777777775</v>
      </c>
    </row>
    <row r="19" spans="1:9" x14ac:dyDescent="0.15">
      <c r="A19" s="90" t="s">
        <v>43</v>
      </c>
      <c r="B19" s="91" t="s">
        <v>308</v>
      </c>
      <c r="C19" s="91" t="s">
        <v>309</v>
      </c>
      <c r="D19" s="91" t="s">
        <v>310</v>
      </c>
      <c r="E19" s="91" t="s">
        <v>311</v>
      </c>
      <c r="F19" s="91"/>
      <c r="G19" s="91"/>
      <c r="H19" s="92">
        <v>0.3576388888888889</v>
      </c>
      <c r="I19" s="92">
        <v>0.66666666666666663</v>
      </c>
    </row>
    <row r="20" spans="1:9" x14ac:dyDescent="0.15">
      <c r="A20" s="90" t="s">
        <v>44</v>
      </c>
      <c r="B20" s="91" t="s">
        <v>312</v>
      </c>
      <c r="C20" s="91" t="s">
        <v>313</v>
      </c>
      <c r="D20" s="91" t="s">
        <v>314</v>
      </c>
      <c r="E20" s="91" t="s">
        <v>315</v>
      </c>
      <c r="F20" s="91"/>
      <c r="G20" s="91"/>
      <c r="H20" s="92">
        <v>0.35694444444444445</v>
      </c>
      <c r="I20" s="92">
        <v>0.66805555555555551</v>
      </c>
    </row>
    <row r="21" spans="1:9" x14ac:dyDescent="0.15">
      <c r="A21" s="90" t="s">
        <v>45</v>
      </c>
      <c r="B21" s="91" t="s">
        <v>316</v>
      </c>
      <c r="C21" s="91" t="s">
        <v>317</v>
      </c>
      <c r="D21" s="91" t="s">
        <v>318</v>
      </c>
      <c r="E21" s="91"/>
      <c r="F21" s="91"/>
      <c r="G21" s="91" t="s">
        <v>31</v>
      </c>
      <c r="H21" s="92">
        <v>0.35625000000000001</v>
      </c>
      <c r="I21" s="92">
        <v>0.6694444444444444</v>
      </c>
    </row>
    <row r="22" spans="1:9" x14ac:dyDescent="0.15">
      <c r="A22" s="90" t="s">
        <v>46</v>
      </c>
      <c r="B22" s="91"/>
      <c r="C22" s="91" t="s">
        <v>319</v>
      </c>
      <c r="D22" s="91" t="s">
        <v>320</v>
      </c>
      <c r="E22" s="91" t="s">
        <v>321</v>
      </c>
      <c r="F22" s="91" t="s">
        <v>322</v>
      </c>
      <c r="G22" s="91"/>
      <c r="H22" s="92">
        <v>0.35486111111111113</v>
      </c>
      <c r="I22" s="92">
        <v>0.67083333333333328</v>
      </c>
    </row>
    <row r="23" spans="1:9" x14ac:dyDescent="0.15">
      <c r="A23" s="90" t="s">
        <v>47</v>
      </c>
      <c r="B23" s="91"/>
      <c r="C23" s="91" t="s">
        <v>323</v>
      </c>
      <c r="D23" s="91" t="s">
        <v>324</v>
      </c>
      <c r="E23" s="91" t="s">
        <v>325</v>
      </c>
      <c r="F23" s="91" t="s">
        <v>326</v>
      </c>
      <c r="G23" s="91"/>
      <c r="H23" s="92">
        <v>0.35416666666666669</v>
      </c>
      <c r="I23" s="92">
        <v>0.67222222222222228</v>
      </c>
    </row>
    <row r="24" spans="1:9" x14ac:dyDescent="0.15">
      <c r="A24" s="90" t="s">
        <v>48</v>
      </c>
      <c r="B24" s="91"/>
      <c r="C24" s="91" t="s">
        <v>327</v>
      </c>
      <c r="D24" s="91" t="s">
        <v>328</v>
      </c>
      <c r="E24" s="91" t="s">
        <v>329</v>
      </c>
      <c r="F24" s="91" t="s">
        <v>330</v>
      </c>
      <c r="G24" s="91"/>
      <c r="H24" s="92">
        <v>0.3527777777777778</v>
      </c>
      <c r="I24" s="92">
        <v>0.67361111111111116</v>
      </c>
    </row>
    <row r="25" spans="1:9" x14ac:dyDescent="0.15">
      <c r="A25" s="90" t="s">
        <v>49</v>
      </c>
      <c r="B25" s="91"/>
      <c r="C25" s="91" t="s">
        <v>331</v>
      </c>
      <c r="D25" s="91" t="s">
        <v>332</v>
      </c>
      <c r="E25" s="91" t="s">
        <v>333</v>
      </c>
      <c r="F25" s="91" t="s">
        <v>334</v>
      </c>
      <c r="G25" s="91"/>
      <c r="H25" s="92">
        <v>0.35208333333333336</v>
      </c>
      <c r="I25" s="92">
        <v>0.67569444444444449</v>
      </c>
    </row>
    <row r="26" spans="1:9" x14ac:dyDescent="0.15">
      <c r="A26" s="90" t="s">
        <v>50</v>
      </c>
      <c r="B26" s="91"/>
      <c r="C26" s="91" t="s">
        <v>335</v>
      </c>
      <c r="D26" s="91" t="s">
        <v>336</v>
      </c>
      <c r="E26" s="91" t="s">
        <v>337</v>
      </c>
      <c r="F26" s="91" t="s">
        <v>338</v>
      </c>
      <c r="G26" s="91"/>
      <c r="H26" s="92">
        <v>0.35069444444444442</v>
      </c>
      <c r="I26" s="92">
        <v>0.67708333333333337</v>
      </c>
    </row>
    <row r="27" spans="1:9" x14ac:dyDescent="0.15">
      <c r="A27" s="90" t="s">
        <v>51</v>
      </c>
      <c r="B27" s="91"/>
      <c r="C27" s="91" t="s">
        <v>339</v>
      </c>
      <c r="D27" s="91" t="s">
        <v>340</v>
      </c>
      <c r="E27" s="91" t="s">
        <v>341</v>
      </c>
      <c r="F27" s="91"/>
      <c r="G27" s="91"/>
      <c r="H27" s="92">
        <v>0.34930555555555554</v>
      </c>
      <c r="I27" s="92">
        <v>0.67847222222222225</v>
      </c>
    </row>
    <row r="28" spans="1:9" x14ac:dyDescent="0.15">
      <c r="A28" s="90" t="s">
        <v>52</v>
      </c>
      <c r="B28" s="91" t="s">
        <v>342</v>
      </c>
      <c r="C28" s="91" t="s">
        <v>343</v>
      </c>
      <c r="D28" s="91" t="s">
        <v>344</v>
      </c>
      <c r="E28" s="91" t="s">
        <v>345</v>
      </c>
      <c r="F28" s="91"/>
      <c r="G28" s="91"/>
      <c r="H28" s="92">
        <v>0.34861111111111109</v>
      </c>
      <c r="I28" s="92">
        <v>0.67986111111111114</v>
      </c>
    </row>
    <row r="29" spans="1:9" x14ac:dyDescent="0.15">
      <c r="A29" s="90" t="s">
        <v>53</v>
      </c>
      <c r="B29" s="91" t="s">
        <v>346</v>
      </c>
      <c r="C29" s="91" t="s">
        <v>347</v>
      </c>
      <c r="D29" s="91" t="s">
        <v>348</v>
      </c>
      <c r="E29" s="91" t="s">
        <v>349</v>
      </c>
      <c r="F29" s="91"/>
      <c r="G29" s="91" t="s">
        <v>7</v>
      </c>
      <c r="H29" s="92">
        <v>0.34722222222222221</v>
      </c>
      <c r="I29" s="92">
        <v>0.68125000000000002</v>
      </c>
    </row>
    <row r="30" spans="1:9" x14ac:dyDescent="0.15">
      <c r="A30" s="90" t="s">
        <v>54</v>
      </c>
      <c r="B30" s="91" t="s">
        <v>350</v>
      </c>
      <c r="C30" s="91" t="s">
        <v>351</v>
      </c>
      <c r="D30" s="91" t="s">
        <v>352</v>
      </c>
      <c r="E30" s="91" t="s">
        <v>353</v>
      </c>
      <c r="F30" s="91"/>
      <c r="G30" s="91"/>
      <c r="H30" s="92">
        <v>0.34583333333333333</v>
      </c>
      <c r="I30" s="92">
        <v>0.68263888888888891</v>
      </c>
    </row>
    <row r="31" spans="1:9" x14ac:dyDescent="0.15">
      <c r="A31" s="90" t="s">
        <v>55</v>
      </c>
      <c r="B31" s="91" t="s">
        <v>354</v>
      </c>
      <c r="C31" s="91" t="s">
        <v>355</v>
      </c>
      <c r="D31" s="91" t="s">
        <v>356</v>
      </c>
      <c r="E31" s="91" t="s">
        <v>357</v>
      </c>
      <c r="F31" s="91"/>
      <c r="G31" s="91"/>
      <c r="H31" s="92">
        <v>0.34444444444444444</v>
      </c>
      <c r="I31" s="92">
        <v>0.68472222222222223</v>
      </c>
    </row>
    <row r="32" spans="1:9" x14ac:dyDescent="0.15">
      <c r="A32" s="90" t="s">
        <v>56</v>
      </c>
      <c r="B32" s="91" t="s">
        <v>358</v>
      </c>
      <c r="C32" s="91" t="s">
        <v>359</v>
      </c>
      <c r="D32" s="91" t="s">
        <v>360</v>
      </c>
      <c r="E32" s="91" t="s">
        <v>361</v>
      </c>
      <c r="F32" s="91"/>
      <c r="G32" s="91"/>
      <c r="H32" s="92">
        <v>0.34305555555555556</v>
      </c>
      <c r="I32" s="92">
        <v>0.68611111111111112</v>
      </c>
    </row>
    <row r="33" spans="1:9" x14ac:dyDescent="0.15">
      <c r="A33" s="90" t="s">
        <v>57</v>
      </c>
      <c r="B33" s="91" t="s">
        <v>362</v>
      </c>
      <c r="C33" s="91" t="s">
        <v>363</v>
      </c>
      <c r="D33" s="91" t="s">
        <v>364</v>
      </c>
      <c r="E33" s="91" t="s">
        <v>365</v>
      </c>
      <c r="F33" s="91"/>
      <c r="G33" s="91"/>
      <c r="H33" s="92">
        <v>0.34236111111111112</v>
      </c>
      <c r="I33" s="92">
        <v>0.6875</v>
      </c>
    </row>
    <row r="34" spans="1:9" x14ac:dyDescent="0.15">
      <c r="A34" s="90" t="s">
        <v>165</v>
      </c>
      <c r="B34" s="91" t="s">
        <v>366</v>
      </c>
      <c r="C34" s="91" t="s">
        <v>367</v>
      </c>
      <c r="D34" s="91" t="s">
        <v>368</v>
      </c>
      <c r="E34" s="91" t="s">
        <v>369</v>
      </c>
      <c r="F34" s="91"/>
      <c r="G34" s="91"/>
      <c r="H34" s="92">
        <v>0.34097222222222223</v>
      </c>
      <c r="I34" s="92">
        <v>0.68888888888888888</v>
      </c>
    </row>
    <row r="35" spans="1:9" x14ac:dyDescent="0.15">
      <c r="A35" s="33"/>
    </row>
    <row r="36" spans="1:9" ht="23" x14ac:dyDescent="0.15">
      <c r="A36" s="89">
        <v>46784</v>
      </c>
    </row>
    <row r="37" spans="1:9" x14ac:dyDescent="0.15">
      <c r="A37" s="12" t="s">
        <v>1</v>
      </c>
      <c r="B37" s="12" t="s">
        <v>2</v>
      </c>
      <c r="C37" s="12" t="s">
        <v>3</v>
      </c>
      <c r="D37" s="12" t="s">
        <v>2</v>
      </c>
      <c r="E37" s="12" t="s">
        <v>3</v>
      </c>
      <c r="F37" s="12" t="s">
        <v>2</v>
      </c>
      <c r="G37" s="12" t="s">
        <v>4</v>
      </c>
      <c r="H37" s="12" t="s">
        <v>5</v>
      </c>
      <c r="I37" s="12" t="s">
        <v>6</v>
      </c>
    </row>
    <row r="38" spans="1:9" x14ac:dyDescent="0.15">
      <c r="A38" s="90" t="s">
        <v>220</v>
      </c>
      <c r="B38" s="91" t="s">
        <v>370</v>
      </c>
      <c r="C38" s="91" t="s">
        <v>371</v>
      </c>
      <c r="D38" s="91" t="s">
        <v>372</v>
      </c>
      <c r="E38" s="91" t="s">
        <v>373</v>
      </c>
      <c r="F38" s="91"/>
      <c r="G38" s="91"/>
      <c r="H38" s="92">
        <v>0.33958333333333335</v>
      </c>
      <c r="I38" s="92">
        <v>0.69097222222222221</v>
      </c>
    </row>
    <row r="39" spans="1:9" x14ac:dyDescent="0.15">
      <c r="A39" s="90" t="s">
        <v>221</v>
      </c>
      <c r="B39" s="91" t="s">
        <v>374</v>
      </c>
      <c r="C39" s="91" t="s">
        <v>375</v>
      </c>
      <c r="D39" s="91" t="s">
        <v>376</v>
      </c>
      <c r="E39" s="91" t="s">
        <v>377</v>
      </c>
      <c r="F39" s="91"/>
      <c r="G39" s="91"/>
      <c r="H39" s="92">
        <v>0.33819444444444446</v>
      </c>
      <c r="I39" s="92">
        <v>0.69236111111111109</v>
      </c>
    </row>
    <row r="40" spans="1:9" x14ac:dyDescent="0.15">
      <c r="A40" s="90" t="s">
        <v>222</v>
      </c>
      <c r="B40" s="91" t="s">
        <v>378</v>
      </c>
      <c r="C40" s="91" t="s">
        <v>379</v>
      </c>
      <c r="D40" s="91" t="s">
        <v>380</v>
      </c>
      <c r="E40" s="91"/>
      <c r="F40" s="91"/>
      <c r="G40" s="91" t="s">
        <v>14</v>
      </c>
      <c r="H40" s="92">
        <v>0.33680555555555558</v>
      </c>
      <c r="I40" s="92">
        <v>0.69374999999999998</v>
      </c>
    </row>
    <row r="41" spans="1:9" x14ac:dyDescent="0.15">
      <c r="A41" s="90" t="s">
        <v>223</v>
      </c>
      <c r="B41" s="91"/>
      <c r="C41" s="91" t="s">
        <v>381</v>
      </c>
      <c r="D41" s="91" t="s">
        <v>382</v>
      </c>
      <c r="E41" s="91" t="s">
        <v>383</v>
      </c>
      <c r="F41" s="91" t="s">
        <v>384</v>
      </c>
      <c r="G41" s="91"/>
      <c r="H41" s="92">
        <v>0.3347222222222222</v>
      </c>
      <c r="I41" s="92">
        <v>0.6958333333333333</v>
      </c>
    </row>
    <row r="42" spans="1:9" x14ac:dyDescent="0.15">
      <c r="A42" s="90" t="s">
        <v>224</v>
      </c>
      <c r="B42" s="91"/>
      <c r="C42" s="91" t="s">
        <v>385</v>
      </c>
      <c r="D42" s="91" t="s">
        <v>386</v>
      </c>
      <c r="E42" s="91" t="s">
        <v>387</v>
      </c>
      <c r="F42" s="91" t="s">
        <v>388</v>
      </c>
      <c r="G42" s="91"/>
      <c r="H42" s="92">
        <v>0.33333333333333331</v>
      </c>
      <c r="I42" s="92">
        <v>0.69722222222222219</v>
      </c>
    </row>
    <row r="43" spans="1:9" x14ac:dyDescent="0.15">
      <c r="A43" s="90" t="s">
        <v>225</v>
      </c>
      <c r="B43" s="91"/>
      <c r="C43" s="91" t="s">
        <v>389</v>
      </c>
      <c r="D43" s="91" t="s">
        <v>390</v>
      </c>
      <c r="E43" s="91" t="s">
        <v>391</v>
      </c>
      <c r="F43" s="91" t="s">
        <v>392</v>
      </c>
      <c r="G43" s="91"/>
      <c r="H43" s="92">
        <v>0.33194444444444443</v>
      </c>
      <c r="I43" s="92">
        <v>0.69861111111111107</v>
      </c>
    </row>
    <row r="44" spans="1:9" x14ac:dyDescent="0.15">
      <c r="A44" s="90" t="s">
        <v>226</v>
      </c>
      <c r="B44" s="91"/>
      <c r="C44" s="91" t="s">
        <v>393</v>
      </c>
      <c r="D44" s="91" t="s">
        <v>394</v>
      </c>
      <c r="E44" s="91" t="s">
        <v>395</v>
      </c>
      <c r="F44" s="91" t="s">
        <v>396</v>
      </c>
      <c r="G44" s="91"/>
      <c r="H44" s="92">
        <v>0.33055555555555555</v>
      </c>
      <c r="I44" s="92">
        <v>0.7</v>
      </c>
    </row>
    <row r="45" spans="1:9" x14ac:dyDescent="0.15">
      <c r="A45" s="90" t="s">
        <v>227</v>
      </c>
      <c r="B45" s="91"/>
      <c r="C45" s="91" t="s">
        <v>397</v>
      </c>
      <c r="D45" s="91" t="s">
        <v>398</v>
      </c>
      <c r="E45" s="91" t="s">
        <v>399</v>
      </c>
      <c r="F45" s="91"/>
      <c r="G45" s="91"/>
      <c r="H45" s="92">
        <v>0.32916666666666666</v>
      </c>
      <c r="I45" s="92">
        <v>0.70208333333333328</v>
      </c>
    </row>
    <row r="46" spans="1:9" x14ac:dyDescent="0.15">
      <c r="A46" s="90" t="s">
        <v>228</v>
      </c>
      <c r="B46" s="91" t="s">
        <v>400</v>
      </c>
      <c r="C46" s="91" t="s">
        <v>401</v>
      </c>
      <c r="D46" s="91" t="s">
        <v>402</v>
      </c>
      <c r="E46" s="91" t="s">
        <v>403</v>
      </c>
      <c r="F46" s="91"/>
      <c r="G46" s="91"/>
      <c r="H46" s="92">
        <v>0.32708333333333334</v>
      </c>
      <c r="I46" s="92">
        <v>0.70347222222222228</v>
      </c>
    </row>
    <row r="47" spans="1:9" x14ac:dyDescent="0.15">
      <c r="A47" s="90" t="s">
        <v>58</v>
      </c>
      <c r="B47" s="91" t="s">
        <v>404</v>
      </c>
      <c r="C47" s="91" t="s">
        <v>405</v>
      </c>
      <c r="D47" s="91" t="s">
        <v>406</v>
      </c>
      <c r="E47" s="91" t="s">
        <v>407</v>
      </c>
      <c r="F47" s="91"/>
      <c r="G47" s="91" t="s">
        <v>23</v>
      </c>
      <c r="H47" s="92">
        <v>0.32569444444444445</v>
      </c>
      <c r="I47" s="92">
        <v>0.7055555555555556</v>
      </c>
    </row>
    <row r="48" spans="1:9" x14ac:dyDescent="0.15">
      <c r="A48" s="90" t="s">
        <v>59</v>
      </c>
      <c r="B48" s="91" t="s">
        <v>408</v>
      </c>
      <c r="C48" s="91" t="s">
        <v>409</v>
      </c>
      <c r="D48" s="91" t="s">
        <v>410</v>
      </c>
      <c r="E48" s="91" t="s">
        <v>411</v>
      </c>
      <c r="F48" s="91"/>
      <c r="G48" s="91"/>
      <c r="H48" s="92">
        <v>0.32430555555555557</v>
      </c>
      <c r="I48" s="92">
        <v>0.70694444444444449</v>
      </c>
    </row>
    <row r="49" spans="1:9" x14ac:dyDescent="0.15">
      <c r="A49" s="90" t="s">
        <v>60</v>
      </c>
      <c r="B49" s="91" t="s">
        <v>412</v>
      </c>
      <c r="C49" s="91" t="s">
        <v>413</v>
      </c>
      <c r="D49" s="91" t="s">
        <v>414</v>
      </c>
      <c r="E49" s="91" t="s">
        <v>415</v>
      </c>
      <c r="F49" s="91"/>
      <c r="G49" s="91"/>
      <c r="H49" s="92">
        <v>0.32291666666666669</v>
      </c>
      <c r="I49" s="92">
        <v>0.70833333333333337</v>
      </c>
    </row>
    <row r="50" spans="1:9" x14ac:dyDescent="0.15">
      <c r="A50" s="90" t="s">
        <v>61</v>
      </c>
      <c r="B50" s="91" t="s">
        <v>416</v>
      </c>
      <c r="C50" s="91" t="s">
        <v>417</v>
      </c>
      <c r="D50" s="91" t="s">
        <v>418</v>
      </c>
      <c r="E50" s="91" t="s">
        <v>419</v>
      </c>
      <c r="F50" s="91"/>
      <c r="G50" s="91"/>
      <c r="H50" s="92">
        <v>0.32083333333333336</v>
      </c>
      <c r="I50" s="92">
        <v>0.70972222222222225</v>
      </c>
    </row>
    <row r="51" spans="1:9" x14ac:dyDescent="0.15">
      <c r="A51" s="90" t="s">
        <v>62</v>
      </c>
      <c r="B51" s="91" t="s">
        <v>420</v>
      </c>
      <c r="C51" s="91" t="s">
        <v>421</v>
      </c>
      <c r="D51" s="91" t="s">
        <v>422</v>
      </c>
      <c r="E51" s="91" t="s">
        <v>423</v>
      </c>
      <c r="F51" s="91"/>
      <c r="G51" s="91"/>
      <c r="H51" s="92">
        <v>0.31944444444444442</v>
      </c>
      <c r="I51" s="92">
        <v>0.71180555555555558</v>
      </c>
    </row>
    <row r="52" spans="1:9" x14ac:dyDescent="0.15">
      <c r="A52" s="90" t="s">
        <v>63</v>
      </c>
      <c r="B52" s="91" t="s">
        <v>424</v>
      </c>
      <c r="C52" s="91" t="s">
        <v>425</v>
      </c>
      <c r="D52" s="91" t="s">
        <v>426</v>
      </c>
      <c r="E52" s="91" t="s">
        <v>427</v>
      </c>
      <c r="F52" s="91"/>
      <c r="G52" s="91"/>
      <c r="H52" s="92">
        <v>0.31805555555555554</v>
      </c>
      <c r="I52" s="92">
        <v>0.71319444444444446</v>
      </c>
    </row>
    <row r="53" spans="1:9" x14ac:dyDescent="0.15">
      <c r="A53" s="90" t="s">
        <v>64</v>
      </c>
      <c r="B53" s="91" t="s">
        <v>428</v>
      </c>
      <c r="C53" s="91" t="s">
        <v>429</v>
      </c>
      <c r="D53" s="91" t="s">
        <v>430</v>
      </c>
      <c r="E53" s="91" t="s">
        <v>431</v>
      </c>
      <c r="F53" s="91"/>
      <c r="G53" s="91"/>
      <c r="H53" s="92">
        <v>0.31597222222222221</v>
      </c>
      <c r="I53" s="92">
        <v>0.71458333333333335</v>
      </c>
    </row>
    <row r="54" spans="1:9" x14ac:dyDescent="0.15">
      <c r="A54" s="90" t="s">
        <v>65</v>
      </c>
      <c r="B54" s="91" t="s">
        <v>432</v>
      </c>
      <c r="C54" s="91" t="s">
        <v>433</v>
      </c>
      <c r="D54" s="91" t="s">
        <v>434</v>
      </c>
      <c r="E54" s="91"/>
      <c r="F54" s="91"/>
      <c r="G54" s="91" t="s">
        <v>31</v>
      </c>
      <c r="H54" s="92">
        <v>0.31458333333333333</v>
      </c>
      <c r="I54" s="92">
        <v>0.71666666666666667</v>
      </c>
    </row>
    <row r="55" spans="1:9" x14ac:dyDescent="0.15">
      <c r="A55" s="90" t="s">
        <v>66</v>
      </c>
      <c r="B55" s="91"/>
      <c r="C55" s="91" t="s">
        <v>435</v>
      </c>
      <c r="D55" s="91" t="s">
        <v>436</v>
      </c>
      <c r="E55" s="91" t="s">
        <v>437</v>
      </c>
      <c r="F55" s="91" t="s">
        <v>438</v>
      </c>
      <c r="G55" s="91"/>
      <c r="H55" s="92">
        <v>0.3125</v>
      </c>
      <c r="I55" s="92">
        <v>0.71805555555555556</v>
      </c>
    </row>
    <row r="56" spans="1:9" x14ac:dyDescent="0.15">
      <c r="A56" s="90" t="s">
        <v>67</v>
      </c>
      <c r="B56" s="91"/>
      <c r="C56" s="91" t="s">
        <v>439</v>
      </c>
      <c r="D56" s="91" t="s">
        <v>440</v>
      </c>
      <c r="E56" s="91" t="s">
        <v>441</v>
      </c>
      <c r="F56" s="91" t="s">
        <v>442</v>
      </c>
      <c r="G56" s="91"/>
      <c r="H56" s="92">
        <v>0.31111111111111112</v>
      </c>
      <c r="I56" s="92">
        <v>0.71944444444444444</v>
      </c>
    </row>
    <row r="57" spans="1:9" x14ac:dyDescent="0.15">
      <c r="A57" s="90" t="s">
        <v>68</v>
      </c>
      <c r="B57" s="91"/>
      <c r="C57" s="91" t="s">
        <v>443</v>
      </c>
      <c r="D57" s="91" t="s">
        <v>444</v>
      </c>
      <c r="E57" s="91" t="s">
        <v>445</v>
      </c>
      <c r="F57" s="91" t="s">
        <v>446</v>
      </c>
      <c r="G57" s="91"/>
      <c r="H57" s="92">
        <v>0.30902777777777779</v>
      </c>
      <c r="I57" s="92">
        <v>0.72152777777777777</v>
      </c>
    </row>
    <row r="58" spans="1:9" x14ac:dyDescent="0.15">
      <c r="A58" s="90" t="s">
        <v>69</v>
      </c>
      <c r="B58" s="91"/>
      <c r="C58" s="91" t="s">
        <v>447</v>
      </c>
      <c r="D58" s="91" t="s">
        <v>448</v>
      </c>
      <c r="E58" s="91" t="s">
        <v>449</v>
      </c>
      <c r="F58" s="91" t="s">
        <v>450</v>
      </c>
      <c r="G58" s="91"/>
      <c r="H58" s="92">
        <v>0.30763888888888891</v>
      </c>
      <c r="I58" s="92">
        <v>0.72291666666666665</v>
      </c>
    </row>
    <row r="59" spans="1:9" x14ac:dyDescent="0.15">
      <c r="A59" s="90" t="s">
        <v>70</v>
      </c>
      <c r="B59" s="91"/>
      <c r="C59" s="91" t="s">
        <v>451</v>
      </c>
      <c r="D59" s="91" t="s">
        <v>452</v>
      </c>
      <c r="E59" s="91" t="s">
        <v>453</v>
      </c>
      <c r="F59" s="91"/>
      <c r="G59" s="91"/>
      <c r="H59" s="92">
        <v>0.30555555555555558</v>
      </c>
      <c r="I59" s="92">
        <v>0.72430555555555554</v>
      </c>
    </row>
    <row r="60" spans="1:9" x14ac:dyDescent="0.15">
      <c r="A60" s="90" t="s">
        <v>71</v>
      </c>
      <c r="B60" s="91" t="s">
        <v>454</v>
      </c>
      <c r="C60" s="91" t="s">
        <v>455</v>
      </c>
      <c r="D60" s="91" t="s">
        <v>456</v>
      </c>
      <c r="E60" s="91" t="s">
        <v>457</v>
      </c>
      <c r="F60" s="91"/>
      <c r="G60" s="91"/>
      <c r="H60" s="92">
        <v>0.30416666666666664</v>
      </c>
      <c r="I60" s="92">
        <v>0.72569444444444442</v>
      </c>
    </row>
    <row r="61" spans="1:9" x14ac:dyDescent="0.15">
      <c r="A61" s="90" t="s">
        <v>72</v>
      </c>
      <c r="B61" s="91" t="s">
        <v>458</v>
      </c>
      <c r="C61" s="91" t="s">
        <v>459</v>
      </c>
      <c r="D61" s="91" t="s">
        <v>460</v>
      </c>
      <c r="E61" s="91" t="s">
        <v>461</v>
      </c>
      <c r="F61" s="91"/>
      <c r="G61" s="91"/>
      <c r="H61" s="92">
        <v>0.30208333333333331</v>
      </c>
      <c r="I61" s="92">
        <v>0.72777777777777775</v>
      </c>
    </row>
    <row r="62" spans="1:9" x14ac:dyDescent="0.15">
      <c r="A62" s="90" t="s">
        <v>73</v>
      </c>
      <c r="B62" s="91" t="s">
        <v>462</v>
      </c>
      <c r="C62" s="91" t="s">
        <v>463</v>
      </c>
      <c r="D62" s="91" t="s">
        <v>464</v>
      </c>
      <c r="E62" s="91" t="s">
        <v>465</v>
      </c>
      <c r="F62" s="91"/>
      <c r="G62" s="91" t="s">
        <v>7</v>
      </c>
      <c r="H62" s="92">
        <v>0.30069444444444443</v>
      </c>
      <c r="I62" s="92">
        <v>0.72916666666666663</v>
      </c>
    </row>
    <row r="63" spans="1:9" x14ac:dyDescent="0.15">
      <c r="A63" s="90" t="s">
        <v>74</v>
      </c>
      <c r="B63" s="91" t="s">
        <v>466</v>
      </c>
      <c r="C63" s="91" t="s">
        <v>467</v>
      </c>
      <c r="D63" s="91" t="s">
        <v>468</v>
      </c>
      <c r="E63" s="91" t="s">
        <v>469</v>
      </c>
      <c r="F63" s="91"/>
      <c r="G63" s="91"/>
      <c r="H63" s="92">
        <v>0.2986111111111111</v>
      </c>
      <c r="I63" s="92">
        <v>0.73055555555555551</v>
      </c>
    </row>
    <row r="64" spans="1:9" x14ac:dyDescent="0.15">
      <c r="A64" s="90" t="s">
        <v>75</v>
      </c>
      <c r="B64" s="91" t="s">
        <v>470</v>
      </c>
      <c r="C64" s="91" t="s">
        <v>471</v>
      </c>
      <c r="D64" s="91" t="s">
        <v>472</v>
      </c>
      <c r="E64" s="91" t="s">
        <v>473</v>
      </c>
      <c r="F64" s="91"/>
      <c r="G64" s="91"/>
      <c r="H64" s="92">
        <v>0.29722222222222222</v>
      </c>
      <c r="I64" s="92">
        <v>0.7319444444444444</v>
      </c>
    </row>
    <row r="65" spans="1:11" x14ac:dyDescent="0.15">
      <c r="A65" s="90" t="s">
        <v>76</v>
      </c>
      <c r="B65" s="91" t="s">
        <v>474</v>
      </c>
      <c r="C65" s="91" t="s">
        <v>475</v>
      </c>
      <c r="D65" s="91" t="s">
        <v>476</v>
      </c>
      <c r="E65" s="91" t="s">
        <v>477</v>
      </c>
      <c r="F65" s="91"/>
      <c r="G65" s="91"/>
      <c r="H65" s="92">
        <v>0.2951388888888889</v>
      </c>
      <c r="I65" s="92">
        <v>0.73402777777777772</v>
      </c>
      <c r="K65" s="31" t="s">
        <v>242</v>
      </c>
    </row>
    <row r="66" spans="1:11" s="45" customFormat="1" x14ac:dyDescent="0.15">
      <c r="A66" s="90" t="s">
        <v>77</v>
      </c>
      <c r="B66" s="91" t="s">
        <v>478</v>
      </c>
      <c r="C66" s="91" t="s">
        <v>479</v>
      </c>
      <c r="D66" s="91" t="s">
        <v>480</v>
      </c>
      <c r="E66" s="91" t="s">
        <v>365</v>
      </c>
      <c r="F66" s="91"/>
      <c r="G66" s="91"/>
      <c r="H66" s="92">
        <v>0.29375000000000001</v>
      </c>
      <c r="I66" s="92">
        <v>0.73541666666666672</v>
      </c>
    </row>
    <row r="67" spans="1:11" x14ac:dyDescent="0.15">
      <c r="A67" s="33"/>
    </row>
    <row r="68" spans="1:11" ht="23" x14ac:dyDescent="0.15">
      <c r="A68" s="89">
        <v>46813</v>
      </c>
    </row>
    <row r="69" spans="1:11" x14ac:dyDescent="0.15">
      <c r="A69" s="12" t="s">
        <v>1</v>
      </c>
      <c r="B69" s="12" t="s">
        <v>2</v>
      </c>
      <c r="C69" s="12" t="s">
        <v>3</v>
      </c>
      <c r="D69" s="12" t="s">
        <v>2</v>
      </c>
      <c r="E69" s="12" t="s">
        <v>3</v>
      </c>
      <c r="F69" s="12" t="s">
        <v>2</v>
      </c>
      <c r="G69" s="12" t="s">
        <v>4</v>
      </c>
      <c r="H69" s="12" t="s">
        <v>5</v>
      </c>
      <c r="I69" s="12" t="s">
        <v>6</v>
      </c>
    </row>
    <row r="70" spans="1:11" x14ac:dyDescent="0.15">
      <c r="A70" s="90" t="s">
        <v>184</v>
      </c>
      <c r="B70" s="91" t="s">
        <v>481</v>
      </c>
      <c r="C70" s="91" t="s">
        <v>482</v>
      </c>
      <c r="D70" s="91" t="s">
        <v>483</v>
      </c>
      <c r="E70" s="91" t="s">
        <v>484</v>
      </c>
      <c r="F70" s="91"/>
      <c r="G70" s="91"/>
      <c r="H70" s="92">
        <v>0.29166666666666669</v>
      </c>
      <c r="I70" s="92">
        <v>0.7368055555555556</v>
      </c>
    </row>
    <row r="71" spans="1:11" x14ac:dyDescent="0.15">
      <c r="A71" s="90" t="s">
        <v>185</v>
      </c>
      <c r="B71" s="91" t="s">
        <v>485</v>
      </c>
      <c r="C71" s="91" t="s">
        <v>486</v>
      </c>
      <c r="D71" s="91" t="s">
        <v>487</v>
      </c>
      <c r="E71" s="91" t="s">
        <v>488</v>
      </c>
      <c r="F71" s="91"/>
      <c r="G71" s="91"/>
      <c r="H71" s="92">
        <v>0.28958333333333336</v>
      </c>
      <c r="I71" s="92">
        <v>0.73819444444444449</v>
      </c>
    </row>
    <row r="72" spans="1:11" x14ac:dyDescent="0.15">
      <c r="A72" s="90" t="s">
        <v>186</v>
      </c>
      <c r="B72" s="91" t="s">
        <v>374</v>
      </c>
      <c r="C72" s="91" t="s">
        <v>489</v>
      </c>
      <c r="D72" s="91" t="s">
        <v>490</v>
      </c>
      <c r="E72" s="91" t="s">
        <v>491</v>
      </c>
      <c r="F72" s="91"/>
      <c r="G72" s="91"/>
      <c r="H72" s="92">
        <v>0.28819444444444442</v>
      </c>
      <c r="I72" s="92">
        <v>0.74027777777777781</v>
      </c>
    </row>
    <row r="73" spans="1:11" x14ac:dyDescent="0.15">
      <c r="A73" s="90" t="s">
        <v>187</v>
      </c>
      <c r="B73" s="91" t="s">
        <v>492</v>
      </c>
      <c r="C73" s="91" t="s">
        <v>493</v>
      </c>
      <c r="D73" s="91" t="s">
        <v>494</v>
      </c>
      <c r="E73" s="91"/>
      <c r="F73" s="91"/>
      <c r="G73" s="91" t="s">
        <v>14</v>
      </c>
      <c r="H73" s="92">
        <v>0.28611111111111109</v>
      </c>
      <c r="I73" s="92">
        <v>0.7416666666666667</v>
      </c>
    </row>
    <row r="74" spans="1:11" x14ac:dyDescent="0.15">
      <c r="A74" s="90" t="s">
        <v>188</v>
      </c>
      <c r="B74" s="91"/>
      <c r="C74" s="91" t="s">
        <v>495</v>
      </c>
      <c r="D74" s="91" t="s">
        <v>496</v>
      </c>
      <c r="E74" s="91" t="s">
        <v>497</v>
      </c>
      <c r="F74" s="91" t="s">
        <v>498</v>
      </c>
      <c r="G74" s="91"/>
      <c r="H74" s="92">
        <v>0.28402777777777777</v>
      </c>
      <c r="I74" s="92">
        <v>0.74305555555555558</v>
      </c>
    </row>
    <row r="75" spans="1:11" x14ac:dyDescent="0.15">
      <c r="A75" s="90" t="s">
        <v>189</v>
      </c>
      <c r="B75" s="91"/>
      <c r="C75" s="91" t="s">
        <v>499</v>
      </c>
      <c r="D75" s="91" t="s">
        <v>500</v>
      </c>
      <c r="E75" s="91" t="s">
        <v>501</v>
      </c>
      <c r="F75" s="91" t="s">
        <v>502</v>
      </c>
      <c r="G75" s="91"/>
      <c r="H75" s="92">
        <v>0.28263888888888888</v>
      </c>
      <c r="I75" s="92">
        <v>0.74444444444444446</v>
      </c>
    </row>
    <row r="76" spans="1:11" x14ac:dyDescent="0.15">
      <c r="A76" s="90" t="s">
        <v>190</v>
      </c>
      <c r="B76" s="91"/>
      <c r="C76" s="91" t="s">
        <v>503</v>
      </c>
      <c r="D76" s="91" t="s">
        <v>504</v>
      </c>
      <c r="E76" s="91" t="s">
        <v>505</v>
      </c>
      <c r="F76" s="91" t="s">
        <v>506</v>
      </c>
      <c r="G76" s="91"/>
      <c r="H76" s="92">
        <v>0.28055555555555556</v>
      </c>
      <c r="I76" s="92">
        <v>0.74583333333333335</v>
      </c>
    </row>
    <row r="77" spans="1:11" x14ac:dyDescent="0.15">
      <c r="A77" s="90" t="s">
        <v>191</v>
      </c>
      <c r="B77" s="91"/>
      <c r="C77" s="91" t="s">
        <v>507</v>
      </c>
      <c r="D77" s="91" t="s">
        <v>508</v>
      </c>
      <c r="E77" s="91" t="s">
        <v>509</v>
      </c>
      <c r="F77" s="91" t="s">
        <v>510</v>
      </c>
      <c r="G77" s="91"/>
      <c r="H77" s="92">
        <v>0.27847222222222223</v>
      </c>
      <c r="I77" s="92">
        <v>0.74791666666666667</v>
      </c>
    </row>
    <row r="78" spans="1:11" x14ac:dyDescent="0.15">
      <c r="A78" s="90" t="s">
        <v>192</v>
      </c>
      <c r="B78" s="91"/>
      <c r="C78" s="91" t="s">
        <v>511</v>
      </c>
      <c r="D78" s="91" t="s">
        <v>512</v>
      </c>
      <c r="E78" s="91" t="s">
        <v>513</v>
      </c>
      <c r="F78" s="91"/>
      <c r="G78" s="91"/>
      <c r="H78" s="92">
        <v>0.27708333333333335</v>
      </c>
      <c r="I78" s="92">
        <v>0.74930555555555556</v>
      </c>
    </row>
    <row r="79" spans="1:11" x14ac:dyDescent="0.15">
      <c r="A79" s="90" t="s">
        <v>13</v>
      </c>
      <c r="B79" s="91" t="s">
        <v>514</v>
      </c>
      <c r="C79" s="91" t="s">
        <v>515</v>
      </c>
      <c r="D79" s="91" t="s">
        <v>516</v>
      </c>
      <c r="E79" s="91" t="s">
        <v>517</v>
      </c>
      <c r="F79" s="91"/>
      <c r="G79" s="91"/>
      <c r="H79" s="92">
        <v>0.27500000000000002</v>
      </c>
      <c r="I79" s="92">
        <v>0.75069444444444444</v>
      </c>
    </row>
    <row r="80" spans="1:11" x14ac:dyDescent="0.15">
      <c r="A80" s="90" t="s">
        <v>15</v>
      </c>
      <c r="B80" s="91" t="s">
        <v>518</v>
      </c>
      <c r="C80" s="91" t="s">
        <v>519</v>
      </c>
      <c r="D80" s="91" t="s">
        <v>520</v>
      </c>
      <c r="E80" s="91" t="s">
        <v>521</v>
      </c>
      <c r="F80" s="91"/>
      <c r="G80" s="91" t="s">
        <v>23</v>
      </c>
      <c r="H80" s="92">
        <v>0.27291666666666664</v>
      </c>
      <c r="I80" s="92">
        <v>0.75208333333333333</v>
      </c>
    </row>
    <row r="81" spans="1:9" x14ac:dyDescent="0.15">
      <c r="A81" s="90" t="s">
        <v>16</v>
      </c>
      <c r="B81" s="91" t="s">
        <v>522</v>
      </c>
      <c r="C81" s="91" t="s">
        <v>523</v>
      </c>
      <c r="D81" s="91" t="s">
        <v>524</v>
      </c>
      <c r="E81" s="91" t="s">
        <v>525</v>
      </c>
      <c r="F81" s="91"/>
      <c r="G81" s="91"/>
      <c r="H81" s="92">
        <v>0.27152777777777776</v>
      </c>
      <c r="I81" s="92">
        <v>0.75416666666666665</v>
      </c>
    </row>
    <row r="82" spans="1:9" x14ac:dyDescent="0.15">
      <c r="A82" s="90" t="s">
        <v>17</v>
      </c>
      <c r="B82" s="91" t="s">
        <v>526</v>
      </c>
      <c r="C82" s="91" t="s">
        <v>527</v>
      </c>
      <c r="D82" s="91" t="s">
        <v>528</v>
      </c>
      <c r="E82" s="91" t="s">
        <v>529</v>
      </c>
      <c r="F82" s="91"/>
      <c r="G82" s="91"/>
      <c r="H82" s="92">
        <v>0.26944444444444443</v>
      </c>
      <c r="I82" s="92">
        <v>0.75555555555555554</v>
      </c>
    </row>
    <row r="83" spans="1:9" x14ac:dyDescent="0.15">
      <c r="A83" s="90" t="s">
        <v>18</v>
      </c>
      <c r="B83" s="91" t="s">
        <v>530</v>
      </c>
      <c r="C83" s="91" t="s">
        <v>531</v>
      </c>
      <c r="D83" s="91" t="s">
        <v>532</v>
      </c>
      <c r="E83" s="91" t="s">
        <v>533</v>
      </c>
      <c r="F83" s="91"/>
      <c r="G83" s="91"/>
      <c r="H83" s="92">
        <v>0.2673611111111111</v>
      </c>
      <c r="I83" s="92">
        <v>0.75694444444444442</v>
      </c>
    </row>
    <row r="84" spans="1:9" x14ac:dyDescent="0.15">
      <c r="A84" s="90" t="s">
        <v>19</v>
      </c>
      <c r="B84" s="91" t="s">
        <v>534</v>
      </c>
      <c r="C84" s="91" t="s">
        <v>535</v>
      </c>
      <c r="D84" s="91" t="s">
        <v>536</v>
      </c>
      <c r="E84" s="91" t="s">
        <v>537</v>
      </c>
      <c r="F84" s="91"/>
      <c r="G84" s="91"/>
      <c r="H84" s="92">
        <v>0.26527777777777778</v>
      </c>
      <c r="I84" s="92">
        <v>0.7583333333333333</v>
      </c>
    </row>
    <row r="85" spans="1:9" x14ac:dyDescent="0.15">
      <c r="A85" s="90" t="s">
        <v>20</v>
      </c>
      <c r="B85" s="91" t="s">
        <v>538</v>
      </c>
      <c r="C85" s="91" t="s">
        <v>539</v>
      </c>
      <c r="D85" s="91" t="s">
        <v>540</v>
      </c>
      <c r="E85" s="91" t="s">
        <v>541</v>
      </c>
      <c r="F85" s="91"/>
      <c r="G85" s="91"/>
      <c r="H85" s="92">
        <v>0.2638888888888889</v>
      </c>
      <c r="I85" s="92">
        <v>0.75972222222222219</v>
      </c>
    </row>
    <row r="86" spans="1:9" x14ac:dyDescent="0.15">
      <c r="A86" s="90" t="s">
        <v>21</v>
      </c>
      <c r="B86" s="91" t="s">
        <v>542</v>
      </c>
      <c r="C86" s="91" t="s">
        <v>543</v>
      </c>
      <c r="D86" s="91" t="s">
        <v>544</v>
      </c>
      <c r="E86" s="91" t="s">
        <v>545</v>
      </c>
      <c r="F86" s="91"/>
      <c r="G86" s="91" t="s">
        <v>31</v>
      </c>
      <c r="H86" s="92">
        <v>0.26180555555555557</v>
      </c>
      <c r="I86" s="92">
        <v>0.76111111111111107</v>
      </c>
    </row>
    <row r="87" spans="1:9" x14ac:dyDescent="0.15">
      <c r="A87" s="90" t="s">
        <v>22</v>
      </c>
      <c r="B87" s="91" t="s">
        <v>546</v>
      </c>
      <c r="C87" s="91" t="s">
        <v>547</v>
      </c>
      <c r="D87" s="91" t="s">
        <v>548</v>
      </c>
      <c r="E87" s="91"/>
      <c r="F87" s="91"/>
      <c r="G87" s="91"/>
      <c r="H87" s="92">
        <v>0.25972222222222224</v>
      </c>
      <c r="I87" s="92">
        <v>0.7631944444444444</v>
      </c>
    </row>
    <row r="88" spans="1:9" x14ac:dyDescent="0.15">
      <c r="A88" s="90" t="s">
        <v>24</v>
      </c>
      <c r="B88" s="91"/>
      <c r="C88" s="91" t="s">
        <v>549</v>
      </c>
      <c r="D88" s="91" t="s">
        <v>550</v>
      </c>
      <c r="E88" s="91" t="s">
        <v>551</v>
      </c>
      <c r="F88" s="91" t="s">
        <v>552</v>
      </c>
      <c r="G88" s="91"/>
      <c r="H88" s="92">
        <v>0.25833333333333336</v>
      </c>
      <c r="I88" s="92">
        <v>0.76458333333333328</v>
      </c>
    </row>
    <row r="89" spans="1:9" x14ac:dyDescent="0.15">
      <c r="A89" s="90" t="s">
        <v>25</v>
      </c>
      <c r="B89" s="91"/>
      <c r="C89" s="91" t="s">
        <v>553</v>
      </c>
      <c r="D89" s="91" t="s">
        <v>554</v>
      </c>
      <c r="E89" s="91" t="s">
        <v>555</v>
      </c>
      <c r="F89" s="91" t="s">
        <v>556</v>
      </c>
      <c r="G89" s="91"/>
      <c r="H89" s="92">
        <v>0.25624999999999998</v>
      </c>
      <c r="I89" s="92">
        <v>0.76597222222222228</v>
      </c>
    </row>
    <row r="90" spans="1:9" x14ac:dyDescent="0.15">
      <c r="A90" s="90" t="s">
        <v>26</v>
      </c>
      <c r="B90" s="91"/>
      <c r="C90" s="91" t="s">
        <v>557</v>
      </c>
      <c r="D90" s="91" t="s">
        <v>558</v>
      </c>
      <c r="E90" s="91" t="s">
        <v>559</v>
      </c>
      <c r="F90" s="91" t="s">
        <v>560</v>
      </c>
      <c r="G90" s="91"/>
      <c r="H90" s="92">
        <v>0.25416666666666665</v>
      </c>
      <c r="I90" s="92">
        <v>0.76736111111111116</v>
      </c>
    </row>
    <row r="91" spans="1:9" x14ac:dyDescent="0.15">
      <c r="A91" s="90" t="s">
        <v>27</v>
      </c>
      <c r="B91" s="91"/>
      <c r="C91" s="91" t="s">
        <v>561</v>
      </c>
      <c r="D91" s="91" t="s">
        <v>562</v>
      </c>
      <c r="E91" s="91" t="s">
        <v>563</v>
      </c>
      <c r="F91" s="91" t="s">
        <v>564</v>
      </c>
      <c r="G91" s="91"/>
      <c r="H91" s="92">
        <v>0.25208333333333333</v>
      </c>
      <c r="I91" s="92">
        <v>0.76875000000000004</v>
      </c>
    </row>
    <row r="92" spans="1:9" x14ac:dyDescent="0.15">
      <c r="A92" s="90" t="s">
        <v>28</v>
      </c>
      <c r="B92" s="91"/>
      <c r="C92" s="91" t="s">
        <v>565</v>
      </c>
      <c r="D92" s="91" t="s">
        <v>566</v>
      </c>
      <c r="E92" s="91" t="s">
        <v>567</v>
      </c>
      <c r="F92" s="91"/>
      <c r="G92" s="91"/>
      <c r="H92" s="92">
        <v>0.25069444444444444</v>
      </c>
      <c r="I92" s="92">
        <v>0.77013888888888893</v>
      </c>
    </row>
    <row r="93" spans="1:9" x14ac:dyDescent="0.15">
      <c r="A93" s="90" t="s">
        <v>29</v>
      </c>
      <c r="B93" s="91" t="s">
        <v>568</v>
      </c>
      <c r="C93" s="91" t="s">
        <v>569</v>
      </c>
      <c r="D93" s="91" t="s">
        <v>570</v>
      </c>
      <c r="E93" s="91" t="s">
        <v>571</v>
      </c>
      <c r="F93" s="91"/>
      <c r="G93" s="91"/>
      <c r="H93" s="92">
        <v>0.24861111111111112</v>
      </c>
      <c r="I93" s="92">
        <v>0.77152777777777781</v>
      </c>
    </row>
    <row r="94" spans="1:9" x14ac:dyDescent="0.15">
      <c r="A94" s="90" t="s">
        <v>30</v>
      </c>
      <c r="B94" s="91" t="s">
        <v>572</v>
      </c>
      <c r="C94" s="91" t="s">
        <v>573</v>
      </c>
      <c r="D94" s="91" t="s">
        <v>574</v>
      </c>
      <c r="E94" s="91" t="s">
        <v>575</v>
      </c>
      <c r="F94" s="91"/>
      <c r="G94" s="91"/>
      <c r="H94" s="92">
        <v>0.24652777777777779</v>
      </c>
      <c r="I94" s="92">
        <v>0.77361111111111114</v>
      </c>
    </row>
    <row r="95" spans="1:9" x14ac:dyDescent="0.15">
      <c r="A95" s="90" t="s">
        <v>32</v>
      </c>
      <c r="B95" s="91" t="s">
        <v>576</v>
      </c>
      <c r="C95" s="91" t="s">
        <v>577</v>
      </c>
      <c r="D95" s="91" t="s">
        <v>578</v>
      </c>
      <c r="E95" s="91" t="s">
        <v>579</v>
      </c>
      <c r="F95" s="91"/>
      <c r="G95" s="91" t="s">
        <v>7</v>
      </c>
      <c r="H95" s="92">
        <v>0.28611111111111109</v>
      </c>
      <c r="I95" s="92">
        <v>0.81666666666666665</v>
      </c>
    </row>
    <row r="96" spans="1:9" x14ac:dyDescent="0.15">
      <c r="A96" s="90" t="s">
        <v>33</v>
      </c>
      <c r="B96" s="91" t="s">
        <v>580</v>
      </c>
      <c r="C96" s="91" t="s">
        <v>581</v>
      </c>
      <c r="D96" s="91" t="s">
        <v>582</v>
      </c>
      <c r="E96" s="91" t="s">
        <v>583</v>
      </c>
      <c r="F96" s="91"/>
      <c r="G96" s="91"/>
      <c r="H96" s="92">
        <v>0.28402777777777777</v>
      </c>
      <c r="I96" s="92">
        <v>0.81805555555555554</v>
      </c>
    </row>
    <row r="97" spans="1:9" x14ac:dyDescent="0.15">
      <c r="A97" s="90" t="s">
        <v>34</v>
      </c>
      <c r="B97" s="91" t="s">
        <v>584</v>
      </c>
      <c r="C97" s="91" t="s">
        <v>585</v>
      </c>
      <c r="D97" s="91" t="s">
        <v>586</v>
      </c>
      <c r="E97" s="91" t="s">
        <v>587</v>
      </c>
      <c r="F97" s="91"/>
      <c r="G97" s="91"/>
      <c r="H97" s="92">
        <v>0.28263888888888888</v>
      </c>
      <c r="I97" s="92">
        <v>0.81944444444444442</v>
      </c>
    </row>
    <row r="98" spans="1:9" x14ac:dyDescent="0.15">
      <c r="A98" s="90" t="s">
        <v>35</v>
      </c>
      <c r="B98" s="91" t="s">
        <v>588</v>
      </c>
      <c r="C98" s="91" t="s">
        <v>589</v>
      </c>
      <c r="D98" s="91" t="s">
        <v>590</v>
      </c>
      <c r="E98" s="91" t="s">
        <v>591</v>
      </c>
      <c r="F98" s="91"/>
      <c r="G98" s="91"/>
      <c r="H98" s="92">
        <v>0.28055555555555556</v>
      </c>
      <c r="I98" s="92">
        <v>0.8208333333333333</v>
      </c>
    </row>
    <row r="99" spans="1:9" x14ac:dyDescent="0.15">
      <c r="A99" s="90" t="s">
        <v>36</v>
      </c>
      <c r="B99" s="91" t="s">
        <v>592</v>
      </c>
      <c r="C99" s="91" t="s">
        <v>593</v>
      </c>
      <c r="D99" s="91" t="s">
        <v>594</v>
      </c>
      <c r="E99" s="91" t="s">
        <v>595</v>
      </c>
      <c r="F99" s="91"/>
      <c r="G99" s="91"/>
      <c r="H99" s="92">
        <v>0.27847222222222223</v>
      </c>
      <c r="I99" s="92">
        <v>0.82222222222222219</v>
      </c>
    </row>
    <row r="100" spans="1:9" x14ac:dyDescent="0.15">
      <c r="A100" s="90" t="s">
        <v>163</v>
      </c>
      <c r="B100" s="91" t="s">
        <v>596</v>
      </c>
      <c r="C100" s="91" t="s">
        <v>597</v>
      </c>
      <c r="D100" s="91" t="s">
        <v>598</v>
      </c>
      <c r="E100" s="91" t="s">
        <v>599</v>
      </c>
      <c r="F100" s="91"/>
      <c r="G100" s="91"/>
      <c r="H100" s="92">
        <v>0.27708333333333335</v>
      </c>
      <c r="I100" s="92">
        <v>0.82430555555555551</v>
      </c>
    </row>
    <row r="101" spans="1:9" x14ac:dyDescent="0.15">
      <c r="A101" s="33"/>
    </row>
    <row r="102" spans="1:9" ht="23" x14ac:dyDescent="0.15">
      <c r="A102" s="89">
        <v>46844</v>
      </c>
    </row>
    <row r="103" spans="1:9" x14ac:dyDescent="0.15">
      <c r="A103" s="12" t="s">
        <v>1</v>
      </c>
      <c r="B103" s="12" t="s">
        <v>2</v>
      </c>
      <c r="C103" s="12" t="s">
        <v>3</v>
      </c>
      <c r="D103" s="12" t="s">
        <v>2</v>
      </c>
      <c r="E103" s="12" t="s">
        <v>3</v>
      </c>
      <c r="F103" s="12" t="s">
        <v>2</v>
      </c>
      <c r="G103" s="12" t="s">
        <v>4</v>
      </c>
      <c r="H103" s="12" t="s">
        <v>5</v>
      </c>
      <c r="I103" s="12" t="s">
        <v>6</v>
      </c>
    </row>
    <row r="104" spans="1:9" x14ac:dyDescent="0.15">
      <c r="A104" s="90" t="s">
        <v>193</v>
      </c>
      <c r="B104" s="91" t="s">
        <v>600</v>
      </c>
      <c r="C104" s="91" t="s">
        <v>601</v>
      </c>
      <c r="D104" s="91" t="s">
        <v>602</v>
      </c>
      <c r="E104" s="91"/>
      <c r="F104" s="91"/>
      <c r="G104" s="91"/>
      <c r="H104" s="92">
        <v>0.27500000000000002</v>
      </c>
      <c r="I104" s="92">
        <v>0.8256944444444444</v>
      </c>
    </row>
    <row r="105" spans="1:9" x14ac:dyDescent="0.15">
      <c r="A105" s="90" t="s">
        <v>194</v>
      </c>
      <c r="B105" s="91"/>
      <c r="C105" s="91" t="s">
        <v>603</v>
      </c>
      <c r="D105" s="91" t="s">
        <v>604</v>
      </c>
      <c r="E105" s="91" t="s">
        <v>605</v>
      </c>
      <c r="F105" s="91" t="s">
        <v>606</v>
      </c>
      <c r="G105" s="91" t="s">
        <v>14</v>
      </c>
      <c r="H105" s="92">
        <v>0.27291666666666664</v>
      </c>
      <c r="I105" s="92">
        <v>0.82708333333333328</v>
      </c>
    </row>
    <row r="106" spans="1:9" x14ac:dyDescent="0.15">
      <c r="A106" s="90" t="s">
        <v>195</v>
      </c>
      <c r="B106" s="91"/>
      <c r="C106" s="91" t="s">
        <v>385</v>
      </c>
      <c r="D106" s="91" t="s">
        <v>607</v>
      </c>
      <c r="E106" s="91" t="s">
        <v>608</v>
      </c>
      <c r="F106" s="91" t="s">
        <v>609</v>
      </c>
      <c r="G106" s="91"/>
      <c r="H106" s="92">
        <v>0.27083333333333331</v>
      </c>
      <c r="I106" s="92">
        <v>0.82847222222222228</v>
      </c>
    </row>
    <row r="107" spans="1:9" x14ac:dyDescent="0.15">
      <c r="A107" s="90" t="s">
        <v>196</v>
      </c>
      <c r="B107" s="91"/>
      <c r="C107" s="91" t="s">
        <v>610</v>
      </c>
      <c r="D107" s="91" t="s">
        <v>611</v>
      </c>
      <c r="E107" s="91" t="s">
        <v>612</v>
      </c>
      <c r="F107" s="91" t="s">
        <v>613</v>
      </c>
      <c r="G107" s="91"/>
      <c r="H107" s="92">
        <v>0.26944444444444443</v>
      </c>
      <c r="I107" s="92">
        <v>0.82986111111111116</v>
      </c>
    </row>
    <row r="108" spans="1:9" x14ac:dyDescent="0.15">
      <c r="A108" s="90" t="s">
        <v>197</v>
      </c>
      <c r="B108" s="91"/>
      <c r="C108" s="91" t="s">
        <v>614</v>
      </c>
      <c r="D108" s="91" t="s">
        <v>615</v>
      </c>
      <c r="E108" s="91" t="s">
        <v>616</v>
      </c>
      <c r="F108" s="91" t="s">
        <v>617</v>
      </c>
      <c r="G108" s="91"/>
      <c r="H108" s="92">
        <v>0.2673611111111111</v>
      </c>
      <c r="I108" s="92">
        <v>0.83125000000000004</v>
      </c>
    </row>
    <row r="109" spans="1:9" x14ac:dyDescent="0.15">
      <c r="A109" s="90" t="s">
        <v>198</v>
      </c>
      <c r="B109" s="91"/>
      <c r="C109" s="91" t="s">
        <v>618</v>
      </c>
      <c r="D109" s="91" t="s">
        <v>619</v>
      </c>
      <c r="E109" s="91" t="s">
        <v>620</v>
      </c>
      <c r="F109" s="91"/>
      <c r="G109" s="91"/>
      <c r="H109" s="92">
        <v>0.26527777777777778</v>
      </c>
      <c r="I109" s="92">
        <v>0.83263888888888893</v>
      </c>
    </row>
    <row r="110" spans="1:9" x14ac:dyDescent="0.15">
      <c r="A110" s="90" t="s">
        <v>199</v>
      </c>
      <c r="B110" s="91" t="s">
        <v>621</v>
      </c>
      <c r="C110" s="91" t="s">
        <v>622</v>
      </c>
      <c r="D110" s="91" t="s">
        <v>623</v>
      </c>
      <c r="E110" s="91" t="s">
        <v>624</v>
      </c>
      <c r="F110" s="91"/>
      <c r="G110" s="91"/>
      <c r="H110" s="92">
        <v>0.2638888888888889</v>
      </c>
      <c r="I110" s="92">
        <v>0.83402777777777781</v>
      </c>
    </row>
    <row r="111" spans="1:9" x14ac:dyDescent="0.15">
      <c r="A111" s="90" t="s">
        <v>200</v>
      </c>
      <c r="B111" s="91" t="s">
        <v>625</v>
      </c>
      <c r="C111" s="91" t="s">
        <v>626</v>
      </c>
      <c r="D111" s="91" t="s">
        <v>627</v>
      </c>
      <c r="E111" s="91" t="s">
        <v>628</v>
      </c>
      <c r="F111" s="91"/>
      <c r="G111" s="91"/>
      <c r="H111" s="92">
        <v>0.26180555555555557</v>
      </c>
      <c r="I111" s="92">
        <v>0.83611111111111114</v>
      </c>
    </row>
    <row r="112" spans="1:9" x14ac:dyDescent="0.15">
      <c r="A112" s="90" t="s">
        <v>201</v>
      </c>
      <c r="B112" s="91" t="s">
        <v>629</v>
      </c>
      <c r="C112" s="91" t="s">
        <v>630</v>
      </c>
      <c r="D112" s="91" t="s">
        <v>631</v>
      </c>
      <c r="E112" s="91" t="s">
        <v>632</v>
      </c>
      <c r="F112" s="91"/>
      <c r="G112" s="91" t="s">
        <v>23</v>
      </c>
      <c r="H112" s="92">
        <v>0.25972222222222224</v>
      </c>
      <c r="I112" s="92">
        <v>0.83750000000000002</v>
      </c>
    </row>
    <row r="113" spans="1:9" x14ac:dyDescent="0.15">
      <c r="A113" s="90" t="s">
        <v>37</v>
      </c>
      <c r="B113" s="91" t="s">
        <v>633</v>
      </c>
      <c r="C113" s="91" t="s">
        <v>634</v>
      </c>
      <c r="D113" s="91" t="s">
        <v>635</v>
      </c>
      <c r="E113" s="91" t="s">
        <v>636</v>
      </c>
      <c r="F113" s="91"/>
      <c r="G113" s="91"/>
      <c r="H113" s="92">
        <v>0.25763888888888886</v>
      </c>
      <c r="I113" s="92">
        <v>0.83888888888888891</v>
      </c>
    </row>
    <row r="114" spans="1:9" x14ac:dyDescent="0.15">
      <c r="A114" s="90" t="s">
        <v>38</v>
      </c>
      <c r="B114" s="91" t="s">
        <v>637</v>
      </c>
      <c r="C114" s="91" t="s">
        <v>638</v>
      </c>
      <c r="D114" s="91" t="s">
        <v>639</v>
      </c>
      <c r="E114" s="91" t="s">
        <v>640</v>
      </c>
      <c r="F114" s="91"/>
      <c r="G114" s="91"/>
      <c r="H114" s="92">
        <v>0.25624999999999998</v>
      </c>
      <c r="I114" s="92">
        <v>0.84027777777777779</v>
      </c>
    </row>
    <row r="115" spans="1:9" x14ac:dyDescent="0.15">
      <c r="A115" s="90" t="s">
        <v>39</v>
      </c>
      <c r="B115" s="91" t="s">
        <v>641</v>
      </c>
      <c r="C115" s="91" t="s">
        <v>642</v>
      </c>
      <c r="D115" s="91" t="s">
        <v>643</v>
      </c>
      <c r="E115" s="91" t="s">
        <v>644</v>
      </c>
      <c r="F115" s="91"/>
      <c r="G115" s="91"/>
      <c r="H115" s="92">
        <v>0.25416666666666665</v>
      </c>
      <c r="I115" s="92">
        <v>0.84166666666666667</v>
      </c>
    </row>
    <row r="116" spans="1:9" x14ac:dyDescent="0.15">
      <c r="A116" s="90" t="s">
        <v>40</v>
      </c>
      <c r="B116" s="91" t="s">
        <v>645</v>
      </c>
      <c r="C116" s="91" t="s">
        <v>646</v>
      </c>
      <c r="D116" s="91" t="s">
        <v>647</v>
      </c>
      <c r="E116" s="91" t="s">
        <v>648</v>
      </c>
      <c r="F116" s="91"/>
      <c r="G116" s="91"/>
      <c r="H116" s="92">
        <v>0.25277777777777777</v>
      </c>
      <c r="I116" s="92">
        <v>0.84305555555555556</v>
      </c>
    </row>
    <row r="117" spans="1:9" x14ac:dyDescent="0.15">
      <c r="A117" s="90" t="s">
        <v>41</v>
      </c>
      <c r="B117" s="91" t="s">
        <v>649</v>
      </c>
      <c r="C117" s="91" t="s">
        <v>650</v>
      </c>
      <c r="D117" s="91" t="s">
        <v>651</v>
      </c>
      <c r="E117" s="91" t="s">
        <v>652</v>
      </c>
      <c r="F117" s="91"/>
      <c r="G117" s="91"/>
      <c r="H117" s="92">
        <v>0.25069444444444444</v>
      </c>
      <c r="I117" s="92">
        <v>0.84444444444444444</v>
      </c>
    </row>
    <row r="118" spans="1:9" x14ac:dyDescent="0.15">
      <c r="A118" s="90" t="s">
        <v>42</v>
      </c>
      <c r="B118" s="91" t="s">
        <v>653</v>
      </c>
      <c r="C118" s="91" t="s">
        <v>654</v>
      </c>
      <c r="D118" s="91" t="s">
        <v>655</v>
      </c>
      <c r="E118" s="91"/>
      <c r="F118" s="91"/>
      <c r="G118" s="91"/>
      <c r="H118" s="92">
        <v>0.24861111111111112</v>
      </c>
      <c r="I118" s="92">
        <v>0.84652777777777777</v>
      </c>
    </row>
    <row r="119" spans="1:9" x14ac:dyDescent="0.15">
      <c r="A119" s="90" t="s">
        <v>43</v>
      </c>
      <c r="B119" s="91"/>
      <c r="C119" s="91" t="s">
        <v>656</v>
      </c>
      <c r="D119" s="91" t="s">
        <v>657</v>
      </c>
      <c r="E119" s="91" t="s">
        <v>658</v>
      </c>
      <c r="F119" s="91" t="s">
        <v>659</v>
      </c>
      <c r="G119" s="91" t="s">
        <v>31</v>
      </c>
      <c r="H119" s="92">
        <v>0.24722222222222223</v>
      </c>
      <c r="I119" s="92">
        <v>0.84791666666666665</v>
      </c>
    </row>
    <row r="120" spans="1:9" x14ac:dyDescent="0.15">
      <c r="A120" s="90" t="s">
        <v>44</v>
      </c>
      <c r="B120" s="91"/>
      <c r="C120" s="91" t="s">
        <v>660</v>
      </c>
      <c r="D120" s="91" t="s">
        <v>661</v>
      </c>
      <c r="E120" s="91" t="s">
        <v>662</v>
      </c>
      <c r="F120" s="91" t="s">
        <v>663</v>
      </c>
      <c r="G120" s="91"/>
      <c r="H120" s="92">
        <v>0.24513888888888888</v>
      </c>
      <c r="I120" s="92">
        <v>0.84930555555555554</v>
      </c>
    </row>
    <row r="121" spans="1:9" x14ac:dyDescent="0.15">
      <c r="A121" s="90" t="s">
        <v>45</v>
      </c>
      <c r="B121" s="91"/>
      <c r="C121" s="91" t="s">
        <v>664</v>
      </c>
      <c r="D121" s="91" t="s">
        <v>665</v>
      </c>
      <c r="E121" s="91" t="s">
        <v>666</v>
      </c>
      <c r="F121" s="91" t="s">
        <v>667</v>
      </c>
      <c r="G121" s="91"/>
      <c r="H121" s="92">
        <v>0.24305555555555555</v>
      </c>
      <c r="I121" s="92">
        <v>0.85069444444444442</v>
      </c>
    </row>
    <row r="122" spans="1:9" x14ac:dyDescent="0.15">
      <c r="A122" s="90" t="s">
        <v>46</v>
      </c>
      <c r="B122" s="91"/>
      <c r="C122" s="91" t="s">
        <v>668</v>
      </c>
      <c r="D122" s="91" t="s">
        <v>669</v>
      </c>
      <c r="E122" s="91" t="s">
        <v>670</v>
      </c>
      <c r="F122" s="91" t="s">
        <v>671</v>
      </c>
      <c r="G122" s="91"/>
      <c r="H122" s="92">
        <v>0.24166666666666667</v>
      </c>
      <c r="I122" s="92">
        <v>0.8520833333333333</v>
      </c>
    </row>
    <row r="123" spans="1:9" x14ac:dyDescent="0.15">
      <c r="A123" s="90" t="s">
        <v>47</v>
      </c>
      <c r="B123" s="91"/>
      <c r="C123" s="91" t="s">
        <v>672</v>
      </c>
      <c r="D123" s="91" t="s">
        <v>673</v>
      </c>
      <c r="E123" s="91" t="s">
        <v>674</v>
      </c>
      <c r="F123" s="91"/>
      <c r="G123" s="91"/>
      <c r="H123" s="92">
        <v>0.23958333333333334</v>
      </c>
      <c r="I123" s="92">
        <v>0.85347222222222219</v>
      </c>
    </row>
    <row r="124" spans="1:9" x14ac:dyDescent="0.15">
      <c r="A124" s="90" t="s">
        <v>48</v>
      </c>
      <c r="B124" s="91" t="s">
        <v>675</v>
      </c>
      <c r="C124" s="91" t="s">
        <v>676</v>
      </c>
      <c r="D124" s="91" t="s">
        <v>677</v>
      </c>
      <c r="E124" s="91" t="s">
        <v>678</v>
      </c>
      <c r="F124" s="91"/>
      <c r="G124" s="91"/>
      <c r="H124" s="92">
        <v>0.23819444444444443</v>
      </c>
      <c r="I124" s="92">
        <v>0.85555555555555551</v>
      </c>
    </row>
    <row r="125" spans="1:9" x14ac:dyDescent="0.15">
      <c r="A125" s="90" t="s">
        <v>49</v>
      </c>
      <c r="B125" s="91" t="s">
        <v>679</v>
      </c>
      <c r="C125" s="91" t="s">
        <v>680</v>
      </c>
      <c r="D125" s="91" t="s">
        <v>681</v>
      </c>
      <c r="E125" s="91" t="s">
        <v>682</v>
      </c>
      <c r="F125" s="91"/>
      <c r="G125" s="91"/>
      <c r="H125" s="92">
        <v>0.2361111111111111</v>
      </c>
      <c r="I125" s="92">
        <v>0.8569444444444444</v>
      </c>
    </row>
    <row r="126" spans="1:9" x14ac:dyDescent="0.15">
      <c r="A126" s="90" t="s">
        <v>50</v>
      </c>
      <c r="B126" s="91" t="s">
        <v>346</v>
      </c>
      <c r="C126" s="91" t="s">
        <v>683</v>
      </c>
      <c r="D126" s="91" t="s">
        <v>684</v>
      </c>
      <c r="E126" s="91" t="s">
        <v>685</v>
      </c>
      <c r="F126" s="91"/>
      <c r="G126" s="91"/>
      <c r="H126" s="92">
        <v>0.23472222222222222</v>
      </c>
      <c r="I126" s="92">
        <v>0.85833333333333328</v>
      </c>
    </row>
    <row r="127" spans="1:9" x14ac:dyDescent="0.15">
      <c r="A127" s="90" t="s">
        <v>51</v>
      </c>
      <c r="B127" s="91" t="s">
        <v>686</v>
      </c>
      <c r="C127" s="91" t="s">
        <v>687</v>
      </c>
      <c r="D127" s="91" t="s">
        <v>688</v>
      </c>
      <c r="E127" s="91" t="s">
        <v>689</v>
      </c>
      <c r="F127" s="91"/>
      <c r="G127" s="91" t="s">
        <v>7</v>
      </c>
      <c r="H127" s="92">
        <v>0.2326388888888889</v>
      </c>
      <c r="I127" s="92">
        <v>0.85972222222222228</v>
      </c>
    </row>
    <row r="128" spans="1:9" x14ac:dyDescent="0.15">
      <c r="A128" s="90" t="s">
        <v>52</v>
      </c>
      <c r="B128" s="91" t="s">
        <v>690</v>
      </c>
      <c r="C128" s="91" t="s">
        <v>691</v>
      </c>
      <c r="D128" s="91" t="s">
        <v>692</v>
      </c>
      <c r="E128" s="91" t="s">
        <v>693</v>
      </c>
      <c r="F128" s="91"/>
      <c r="G128" s="91"/>
      <c r="H128" s="92">
        <v>0.23055555555555557</v>
      </c>
      <c r="I128" s="92">
        <v>0.86111111111111116</v>
      </c>
    </row>
    <row r="129" spans="1:9" x14ac:dyDescent="0.15">
      <c r="A129" s="90" t="s">
        <v>53</v>
      </c>
      <c r="B129" s="91" t="s">
        <v>580</v>
      </c>
      <c r="C129" s="91" t="s">
        <v>694</v>
      </c>
      <c r="D129" s="91" t="s">
        <v>695</v>
      </c>
      <c r="E129" s="91" t="s">
        <v>696</v>
      </c>
      <c r="F129" s="91"/>
      <c r="G129" s="91"/>
      <c r="H129" s="92">
        <v>0.22916666666666666</v>
      </c>
      <c r="I129" s="92">
        <v>0.86250000000000004</v>
      </c>
    </row>
    <row r="130" spans="1:9" x14ac:dyDescent="0.15">
      <c r="A130" s="90" t="s">
        <v>54</v>
      </c>
      <c r="B130" s="91" t="s">
        <v>697</v>
      </c>
      <c r="C130" s="91" t="s">
        <v>698</v>
      </c>
      <c r="D130" s="91" t="s">
        <v>699</v>
      </c>
      <c r="E130" s="91" t="s">
        <v>700</v>
      </c>
      <c r="F130" s="91"/>
      <c r="G130" s="91"/>
      <c r="H130" s="92">
        <v>0.22777777777777777</v>
      </c>
      <c r="I130" s="92">
        <v>0.86388888888888893</v>
      </c>
    </row>
    <row r="131" spans="1:9" x14ac:dyDescent="0.15">
      <c r="A131" s="90" t="s">
        <v>55</v>
      </c>
      <c r="B131" s="91" t="s">
        <v>701</v>
      </c>
      <c r="C131" s="91" t="s">
        <v>702</v>
      </c>
      <c r="D131" s="91" t="s">
        <v>703</v>
      </c>
      <c r="E131" s="91" t="s">
        <v>704</v>
      </c>
      <c r="F131" s="91"/>
      <c r="G131" s="91"/>
      <c r="H131" s="92">
        <v>0.22569444444444445</v>
      </c>
      <c r="I131" s="92">
        <v>0.86597222222222225</v>
      </c>
    </row>
    <row r="132" spans="1:9" x14ac:dyDescent="0.15">
      <c r="A132" s="90" t="s">
        <v>56</v>
      </c>
      <c r="B132" s="91" t="s">
        <v>705</v>
      </c>
      <c r="C132" s="91" t="s">
        <v>706</v>
      </c>
      <c r="D132" s="91" t="s">
        <v>707</v>
      </c>
      <c r="E132" s="91" t="s">
        <v>708</v>
      </c>
      <c r="F132" s="91"/>
      <c r="G132" s="91"/>
      <c r="H132" s="92">
        <v>0.22430555555555556</v>
      </c>
      <c r="I132" s="92">
        <v>0.86736111111111114</v>
      </c>
    </row>
    <row r="133" spans="1:9" x14ac:dyDescent="0.15">
      <c r="A133" s="90" t="s">
        <v>57</v>
      </c>
      <c r="B133" s="91" t="s">
        <v>709</v>
      </c>
      <c r="C133" s="91" t="s">
        <v>710</v>
      </c>
      <c r="D133" s="91" t="s">
        <v>711</v>
      </c>
      <c r="E133" s="91"/>
      <c r="F133" s="91"/>
      <c r="G133" s="91"/>
      <c r="H133" s="92">
        <v>0.22222222222222221</v>
      </c>
      <c r="I133" s="92">
        <v>0.86875000000000002</v>
      </c>
    </row>
    <row r="134" spans="1:9" x14ac:dyDescent="0.15">
      <c r="A134" s="33"/>
    </row>
    <row r="135" spans="1:9" ht="23" x14ac:dyDescent="0.15">
      <c r="A135" s="89">
        <v>46874</v>
      </c>
    </row>
    <row r="136" spans="1:9" x14ac:dyDescent="0.15">
      <c r="A136" s="12" t="s">
        <v>1</v>
      </c>
      <c r="B136" s="12" t="s">
        <v>2</v>
      </c>
      <c r="C136" s="12" t="s">
        <v>3</v>
      </c>
      <c r="D136" s="12" t="s">
        <v>2</v>
      </c>
      <c r="E136" s="12" t="s">
        <v>3</v>
      </c>
      <c r="F136" s="12" t="s">
        <v>2</v>
      </c>
      <c r="G136" s="12" t="s">
        <v>4</v>
      </c>
      <c r="H136" s="12" t="s">
        <v>5</v>
      </c>
      <c r="I136" s="12" t="s">
        <v>6</v>
      </c>
    </row>
    <row r="137" spans="1:9" x14ac:dyDescent="0.15">
      <c r="A137" s="90" t="s">
        <v>202</v>
      </c>
      <c r="B137" s="91"/>
      <c r="C137" s="91" t="s">
        <v>712</v>
      </c>
      <c r="D137" s="91" t="s">
        <v>713</v>
      </c>
      <c r="E137" s="91" t="s">
        <v>714</v>
      </c>
      <c r="F137" s="91" t="s">
        <v>715</v>
      </c>
      <c r="G137" s="91"/>
      <c r="H137" s="92">
        <v>0.22083333333333333</v>
      </c>
      <c r="I137" s="92">
        <v>0.87013888888888891</v>
      </c>
    </row>
    <row r="138" spans="1:9" x14ac:dyDescent="0.15">
      <c r="A138" s="90" t="s">
        <v>203</v>
      </c>
      <c r="B138" s="91"/>
      <c r="C138" s="91" t="s">
        <v>716</v>
      </c>
      <c r="D138" s="91" t="s">
        <v>717</v>
      </c>
      <c r="E138" s="91" t="s">
        <v>718</v>
      </c>
      <c r="F138" s="91" t="s">
        <v>719</v>
      </c>
      <c r="G138" s="91" t="s">
        <v>14</v>
      </c>
      <c r="H138" s="92">
        <v>0.21944444444444444</v>
      </c>
      <c r="I138" s="92">
        <v>0.87152777777777779</v>
      </c>
    </row>
    <row r="139" spans="1:9" x14ac:dyDescent="0.15">
      <c r="A139" s="90" t="s">
        <v>204</v>
      </c>
      <c r="B139" s="91"/>
      <c r="C139" s="91" t="s">
        <v>720</v>
      </c>
      <c r="D139" s="91" t="s">
        <v>721</v>
      </c>
      <c r="E139" s="91" t="s">
        <v>722</v>
      </c>
      <c r="F139" s="91" t="s">
        <v>723</v>
      </c>
      <c r="G139" s="91"/>
      <c r="H139" s="92">
        <v>0.21736111111111112</v>
      </c>
      <c r="I139" s="92">
        <v>0.87291666666666667</v>
      </c>
    </row>
    <row r="140" spans="1:9" x14ac:dyDescent="0.15">
      <c r="A140" s="90" t="s">
        <v>205</v>
      </c>
      <c r="B140" s="91"/>
      <c r="C140" s="91" t="s">
        <v>724</v>
      </c>
      <c r="D140" s="91" t="s">
        <v>725</v>
      </c>
      <c r="E140" s="91" t="s">
        <v>726</v>
      </c>
      <c r="F140" s="91" t="s">
        <v>727</v>
      </c>
      <c r="G140" s="91"/>
      <c r="H140" s="92">
        <v>0.21597222222222223</v>
      </c>
      <c r="I140" s="92">
        <v>0.87430555555555556</v>
      </c>
    </row>
    <row r="141" spans="1:9" x14ac:dyDescent="0.15">
      <c r="A141" s="90" t="s">
        <v>206</v>
      </c>
      <c r="B141" s="91"/>
      <c r="C141" s="91" t="s">
        <v>728</v>
      </c>
      <c r="D141" s="91" t="s">
        <v>729</v>
      </c>
      <c r="E141" s="91" t="s">
        <v>730</v>
      </c>
      <c r="F141" s="91" t="s">
        <v>731</v>
      </c>
      <c r="G141" s="91"/>
      <c r="H141" s="92">
        <v>0.21458333333333332</v>
      </c>
      <c r="I141" s="92">
        <v>0.87569444444444444</v>
      </c>
    </row>
    <row r="142" spans="1:9" x14ac:dyDescent="0.15">
      <c r="A142" s="90" t="s">
        <v>207</v>
      </c>
      <c r="B142" s="91"/>
      <c r="C142" s="91" t="s">
        <v>732</v>
      </c>
      <c r="D142" s="91" t="s">
        <v>733</v>
      </c>
      <c r="E142" s="91" t="s">
        <v>734</v>
      </c>
      <c r="F142" s="91"/>
      <c r="G142" s="91"/>
      <c r="H142" s="92">
        <v>0.21319444444444444</v>
      </c>
      <c r="I142" s="92">
        <v>0.87708333333333333</v>
      </c>
    </row>
    <row r="143" spans="1:9" x14ac:dyDescent="0.15">
      <c r="A143" s="90" t="s">
        <v>208</v>
      </c>
      <c r="B143" s="91" t="s">
        <v>735</v>
      </c>
      <c r="C143" s="91" t="s">
        <v>736</v>
      </c>
      <c r="D143" s="91" t="s">
        <v>737</v>
      </c>
      <c r="E143" s="91" t="s">
        <v>738</v>
      </c>
      <c r="F143" s="91"/>
      <c r="G143" s="91"/>
      <c r="H143" s="92">
        <v>0.21111111111111111</v>
      </c>
      <c r="I143" s="92">
        <v>0.87847222222222221</v>
      </c>
    </row>
    <row r="144" spans="1:9" x14ac:dyDescent="0.15">
      <c r="A144" s="90" t="s">
        <v>209</v>
      </c>
      <c r="B144" s="91" t="s">
        <v>739</v>
      </c>
      <c r="C144" s="91" t="s">
        <v>740</v>
      </c>
      <c r="D144" s="91" t="s">
        <v>741</v>
      </c>
      <c r="E144" s="91" t="s">
        <v>742</v>
      </c>
      <c r="F144" s="91"/>
      <c r="G144" s="91" t="s">
        <v>23</v>
      </c>
      <c r="H144" s="92">
        <v>0.20972222222222223</v>
      </c>
      <c r="I144" s="92">
        <v>0.88055555555555554</v>
      </c>
    </row>
    <row r="145" spans="1:9" x14ac:dyDescent="0.15">
      <c r="A145" s="90" t="s">
        <v>210</v>
      </c>
      <c r="B145" s="91" t="s">
        <v>743</v>
      </c>
      <c r="C145" s="91" t="s">
        <v>744</v>
      </c>
      <c r="D145" s="91" t="s">
        <v>745</v>
      </c>
      <c r="E145" s="91" t="s">
        <v>746</v>
      </c>
      <c r="F145" s="91"/>
      <c r="G145" s="91"/>
      <c r="H145" s="92">
        <v>0.20833333333333334</v>
      </c>
      <c r="I145" s="92">
        <v>0.88194444444444442</v>
      </c>
    </row>
    <row r="146" spans="1:9" x14ac:dyDescent="0.15">
      <c r="A146" s="90" t="s">
        <v>142</v>
      </c>
      <c r="B146" s="91" t="s">
        <v>747</v>
      </c>
      <c r="C146" s="91" t="s">
        <v>748</v>
      </c>
      <c r="D146" s="91" t="s">
        <v>749</v>
      </c>
      <c r="E146" s="91" t="s">
        <v>750</v>
      </c>
      <c r="F146" s="91"/>
      <c r="G146" s="91"/>
      <c r="H146" s="92">
        <v>0.20694444444444443</v>
      </c>
      <c r="I146" s="92">
        <v>0.8833333333333333</v>
      </c>
    </row>
    <row r="147" spans="1:9" x14ac:dyDescent="0.15">
      <c r="A147" s="90" t="s">
        <v>143</v>
      </c>
      <c r="B147" s="91" t="s">
        <v>751</v>
      </c>
      <c r="C147" s="91" t="s">
        <v>752</v>
      </c>
      <c r="D147" s="91" t="s">
        <v>368</v>
      </c>
      <c r="E147" s="91" t="s">
        <v>753</v>
      </c>
      <c r="F147" s="91"/>
      <c r="G147" s="91"/>
      <c r="H147" s="92">
        <v>0.20555555555555555</v>
      </c>
      <c r="I147" s="92">
        <v>0.88472222222222219</v>
      </c>
    </row>
    <row r="148" spans="1:9" x14ac:dyDescent="0.15">
      <c r="A148" s="90" t="s">
        <v>144</v>
      </c>
      <c r="B148" s="91" t="s">
        <v>754</v>
      </c>
      <c r="C148" s="91" t="s">
        <v>755</v>
      </c>
      <c r="D148" s="91" t="s">
        <v>756</v>
      </c>
      <c r="E148" s="91" t="s">
        <v>757</v>
      </c>
      <c r="F148" s="91"/>
      <c r="G148" s="91"/>
      <c r="H148" s="92">
        <v>0.20416666666666666</v>
      </c>
      <c r="I148" s="92">
        <v>0.88611111111111107</v>
      </c>
    </row>
    <row r="149" spans="1:9" x14ac:dyDescent="0.15">
      <c r="A149" s="90" t="s">
        <v>145</v>
      </c>
      <c r="B149" s="91" t="s">
        <v>758</v>
      </c>
      <c r="C149" s="91" t="s">
        <v>759</v>
      </c>
      <c r="D149" s="91" t="s">
        <v>760</v>
      </c>
      <c r="E149" s="91" t="s">
        <v>761</v>
      </c>
      <c r="F149" s="91"/>
      <c r="G149" s="91"/>
      <c r="H149" s="92">
        <v>0.20277777777777778</v>
      </c>
      <c r="I149" s="92">
        <v>0.88749999999999996</v>
      </c>
    </row>
    <row r="150" spans="1:9" x14ac:dyDescent="0.15">
      <c r="A150" s="90" t="s">
        <v>146</v>
      </c>
      <c r="B150" s="91" t="s">
        <v>762</v>
      </c>
      <c r="C150" s="91" t="s">
        <v>763</v>
      </c>
      <c r="D150" s="91" t="s">
        <v>764</v>
      </c>
      <c r="E150" s="91"/>
      <c r="F150" s="91"/>
      <c r="G150" s="91"/>
      <c r="H150" s="92">
        <v>0.2013888888888889</v>
      </c>
      <c r="I150" s="92">
        <v>0.88888888888888884</v>
      </c>
    </row>
    <row r="151" spans="1:9" x14ac:dyDescent="0.15">
      <c r="A151" s="90" t="s">
        <v>147</v>
      </c>
      <c r="B151" s="91"/>
      <c r="C151" s="91" t="s">
        <v>765</v>
      </c>
      <c r="D151" s="91" t="s">
        <v>766</v>
      </c>
      <c r="E151" s="91" t="s">
        <v>767</v>
      </c>
      <c r="F151" s="91" t="s">
        <v>768</v>
      </c>
      <c r="G151" s="91"/>
      <c r="H151" s="92">
        <v>0.2</v>
      </c>
      <c r="I151" s="92">
        <v>0.89027777777777772</v>
      </c>
    </row>
    <row r="152" spans="1:9" x14ac:dyDescent="0.15">
      <c r="A152" s="90" t="s">
        <v>148</v>
      </c>
      <c r="B152" s="91"/>
      <c r="C152" s="91" t="s">
        <v>769</v>
      </c>
      <c r="D152" s="91" t="s">
        <v>770</v>
      </c>
      <c r="E152" s="91" t="s">
        <v>771</v>
      </c>
      <c r="F152" s="91" t="s">
        <v>772</v>
      </c>
      <c r="G152" s="91" t="s">
        <v>31</v>
      </c>
      <c r="H152" s="92">
        <v>0.1986111111111111</v>
      </c>
      <c r="I152" s="92">
        <v>0.89166666666666672</v>
      </c>
    </row>
    <row r="153" spans="1:9" x14ac:dyDescent="0.15">
      <c r="A153" s="90" t="s">
        <v>149</v>
      </c>
      <c r="B153" s="91"/>
      <c r="C153" s="91" t="s">
        <v>773</v>
      </c>
      <c r="D153" s="91" t="s">
        <v>774</v>
      </c>
      <c r="E153" s="91" t="s">
        <v>775</v>
      </c>
      <c r="F153" s="91" t="s">
        <v>776</v>
      </c>
      <c r="G153" s="91"/>
      <c r="H153" s="92">
        <v>0.19722222222222222</v>
      </c>
      <c r="I153" s="92">
        <v>0.8930555555555556</v>
      </c>
    </row>
    <row r="154" spans="1:9" x14ac:dyDescent="0.15">
      <c r="A154" s="90" t="s">
        <v>150</v>
      </c>
      <c r="B154" s="91"/>
      <c r="C154" s="91" t="s">
        <v>777</v>
      </c>
      <c r="D154" s="91" t="s">
        <v>778</v>
      </c>
      <c r="E154" s="91" t="s">
        <v>779</v>
      </c>
      <c r="F154" s="91" t="s">
        <v>780</v>
      </c>
      <c r="G154" s="91"/>
      <c r="H154" s="92">
        <v>0.19583333333333333</v>
      </c>
      <c r="I154" s="92">
        <v>0.89444444444444449</v>
      </c>
    </row>
    <row r="155" spans="1:9" x14ac:dyDescent="0.15">
      <c r="A155" s="90" t="s">
        <v>151</v>
      </c>
      <c r="B155" s="91"/>
      <c r="C155" s="91" t="s">
        <v>781</v>
      </c>
      <c r="D155" s="91" t="s">
        <v>782</v>
      </c>
      <c r="E155" s="91" t="s">
        <v>783</v>
      </c>
      <c r="F155" s="91" t="s">
        <v>560</v>
      </c>
      <c r="G155" s="91"/>
      <c r="H155" s="92">
        <v>0.19444444444444445</v>
      </c>
      <c r="I155" s="92">
        <v>0.89583333333333337</v>
      </c>
    </row>
    <row r="156" spans="1:9" x14ac:dyDescent="0.15">
      <c r="A156" s="90" t="s">
        <v>152</v>
      </c>
      <c r="B156" s="91"/>
      <c r="C156" s="91" t="s">
        <v>784</v>
      </c>
      <c r="D156" s="91" t="s">
        <v>785</v>
      </c>
      <c r="E156" s="91" t="s">
        <v>786</v>
      </c>
      <c r="F156" s="91"/>
      <c r="G156" s="91"/>
      <c r="H156" s="92">
        <v>0.19375000000000001</v>
      </c>
      <c r="I156" s="92">
        <v>0.89722222222222225</v>
      </c>
    </row>
    <row r="157" spans="1:9" x14ac:dyDescent="0.15">
      <c r="A157" s="90" t="s">
        <v>153</v>
      </c>
      <c r="B157" s="91" t="s">
        <v>787</v>
      </c>
      <c r="C157" s="91" t="s">
        <v>788</v>
      </c>
      <c r="D157" s="91" t="s">
        <v>789</v>
      </c>
      <c r="E157" s="91" t="s">
        <v>790</v>
      </c>
      <c r="F157" s="91"/>
      <c r="G157" s="91"/>
      <c r="H157" s="92">
        <v>0.19236111111111112</v>
      </c>
      <c r="I157" s="92">
        <v>0.8979166666666667</v>
      </c>
    </row>
    <row r="158" spans="1:9" x14ac:dyDescent="0.15">
      <c r="A158" s="90" t="s">
        <v>154</v>
      </c>
      <c r="B158" s="91" t="s">
        <v>791</v>
      </c>
      <c r="C158" s="91" t="s">
        <v>792</v>
      </c>
      <c r="D158" s="91" t="s">
        <v>793</v>
      </c>
      <c r="E158" s="91" t="s">
        <v>794</v>
      </c>
      <c r="F158" s="91"/>
      <c r="G158" s="91"/>
      <c r="H158" s="92">
        <v>0.19097222222222221</v>
      </c>
      <c r="I158" s="92">
        <v>0.89930555555555558</v>
      </c>
    </row>
    <row r="159" spans="1:9" x14ac:dyDescent="0.15">
      <c r="A159" s="90" t="s">
        <v>155</v>
      </c>
      <c r="B159" s="91" t="s">
        <v>795</v>
      </c>
      <c r="C159" s="91" t="s">
        <v>796</v>
      </c>
      <c r="D159" s="91" t="s">
        <v>797</v>
      </c>
      <c r="E159" s="91" t="s">
        <v>798</v>
      </c>
      <c r="F159" s="91"/>
      <c r="G159" s="91"/>
      <c r="H159" s="92">
        <v>0.18958333333333333</v>
      </c>
      <c r="I159" s="92">
        <v>0.90069444444444446</v>
      </c>
    </row>
    <row r="160" spans="1:9" x14ac:dyDescent="0.15">
      <c r="A160" s="90" t="s">
        <v>156</v>
      </c>
      <c r="B160" s="91" t="s">
        <v>799</v>
      </c>
      <c r="C160" s="91" t="s">
        <v>800</v>
      </c>
      <c r="D160" s="91" t="s">
        <v>801</v>
      </c>
      <c r="E160" s="91" t="s">
        <v>802</v>
      </c>
      <c r="F160" s="91"/>
      <c r="G160" s="91" t="s">
        <v>7</v>
      </c>
      <c r="H160" s="92">
        <v>0.18888888888888888</v>
      </c>
      <c r="I160" s="92">
        <v>0.90208333333333335</v>
      </c>
    </row>
    <row r="161" spans="1:9" x14ac:dyDescent="0.15">
      <c r="A161" s="90" t="s">
        <v>157</v>
      </c>
      <c r="B161" s="91" t="s">
        <v>803</v>
      </c>
      <c r="C161" s="91" t="s">
        <v>804</v>
      </c>
      <c r="D161" s="91" t="s">
        <v>805</v>
      </c>
      <c r="E161" s="91" t="s">
        <v>806</v>
      </c>
      <c r="F161" s="91"/>
      <c r="G161" s="91"/>
      <c r="H161" s="92">
        <v>0.1875</v>
      </c>
      <c r="I161" s="92">
        <v>0.90277777777777779</v>
      </c>
    </row>
    <row r="162" spans="1:9" x14ac:dyDescent="0.15">
      <c r="A162" s="90" t="s">
        <v>158</v>
      </c>
      <c r="B162" s="91" t="s">
        <v>807</v>
      </c>
      <c r="C162" s="91" t="s">
        <v>808</v>
      </c>
      <c r="D162" s="91" t="s">
        <v>809</v>
      </c>
      <c r="E162" s="91" t="s">
        <v>810</v>
      </c>
      <c r="F162" s="91"/>
      <c r="G162" s="91"/>
      <c r="H162" s="92">
        <v>0.18680555555555556</v>
      </c>
      <c r="I162" s="92">
        <v>0.90416666666666667</v>
      </c>
    </row>
    <row r="163" spans="1:9" x14ac:dyDescent="0.15">
      <c r="A163" s="90" t="s">
        <v>159</v>
      </c>
      <c r="B163" s="91" t="s">
        <v>811</v>
      </c>
      <c r="C163" s="91" t="s">
        <v>812</v>
      </c>
      <c r="D163" s="91" t="s">
        <v>813</v>
      </c>
      <c r="E163" s="91" t="s">
        <v>814</v>
      </c>
      <c r="F163" s="91"/>
      <c r="G163" s="91"/>
      <c r="H163" s="92">
        <v>0.18541666666666667</v>
      </c>
      <c r="I163" s="92">
        <v>0.90555555555555556</v>
      </c>
    </row>
    <row r="164" spans="1:9" x14ac:dyDescent="0.15">
      <c r="A164" s="90" t="s">
        <v>160</v>
      </c>
      <c r="B164" s="91" t="s">
        <v>645</v>
      </c>
      <c r="C164" s="91" t="s">
        <v>815</v>
      </c>
      <c r="D164" s="91" t="s">
        <v>816</v>
      </c>
      <c r="E164" s="91" t="s">
        <v>817</v>
      </c>
      <c r="F164" s="91"/>
      <c r="G164" s="91"/>
      <c r="H164" s="92">
        <v>0.18472222222222223</v>
      </c>
      <c r="I164" s="92">
        <v>0.90625</v>
      </c>
    </row>
    <row r="165" spans="1:9" x14ac:dyDescent="0.15">
      <c r="A165" s="90" t="s">
        <v>161</v>
      </c>
      <c r="B165" s="91" t="s">
        <v>818</v>
      </c>
      <c r="C165" s="91" t="s">
        <v>819</v>
      </c>
      <c r="D165" s="91" t="s">
        <v>820</v>
      </c>
      <c r="E165" s="91" t="s">
        <v>821</v>
      </c>
      <c r="F165" s="91"/>
      <c r="G165" s="91"/>
      <c r="H165" s="92">
        <v>0.18402777777777779</v>
      </c>
      <c r="I165" s="92">
        <v>0.90763888888888888</v>
      </c>
    </row>
    <row r="166" spans="1:9" x14ac:dyDescent="0.15">
      <c r="A166" s="90" t="s">
        <v>162</v>
      </c>
      <c r="B166" s="91" t="s">
        <v>822</v>
      </c>
      <c r="C166" s="91" t="s">
        <v>823</v>
      </c>
      <c r="D166" s="91" t="s">
        <v>824</v>
      </c>
      <c r="E166" s="91"/>
      <c r="F166" s="91"/>
      <c r="G166" s="91"/>
      <c r="H166" s="92">
        <v>0.18263888888888888</v>
      </c>
      <c r="I166" s="92">
        <v>0.90902777777777777</v>
      </c>
    </row>
    <row r="167" spans="1:9" x14ac:dyDescent="0.15">
      <c r="A167" s="90" t="s">
        <v>249</v>
      </c>
      <c r="B167" s="91"/>
      <c r="C167" s="91" t="s">
        <v>825</v>
      </c>
      <c r="D167" s="91" t="s">
        <v>826</v>
      </c>
      <c r="E167" s="91" t="s">
        <v>827</v>
      </c>
      <c r="F167" s="91" t="s">
        <v>828</v>
      </c>
      <c r="G167" s="91" t="s">
        <v>14</v>
      </c>
      <c r="H167" s="92">
        <v>0.18194444444444444</v>
      </c>
      <c r="I167" s="92">
        <v>0.90972222222222221</v>
      </c>
    </row>
    <row r="168" spans="1:9" x14ac:dyDescent="0.15">
      <c r="A168" s="33"/>
    </row>
    <row r="169" spans="1:9" ht="23" x14ac:dyDescent="0.15">
      <c r="A169" s="89">
        <v>46905</v>
      </c>
    </row>
    <row r="170" spans="1:9" x14ac:dyDescent="0.15">
      <c r="A170" s="12" t="s">
        <v>1</v>
      </c>
      <c r="B170" s="12" t="s">
        <v>2</v>
      </c>
      <c r="C170" s="12" t="s">
        <v>3</v>
      </c>
      <c r="D170" s="12" t="s">
        <v>2</v>
      </c>
      <c r="E170" s="12" t="s">
        <v>3</v>
      </c>
      <c r="F170" s="12" t="s">
        <v>2</v>
      </c>
      <c r="G170" s="12" t="s">
        <v>4</v>
      </c>
      <c r="H170" s="12" t="s">
        <v>5</v>
      </c>
      <c r="I170" s="12" t="s">
        <v>6</v>
      </c>
    </row>
    <row r="171" spans="1:9" x14ac:dyDescent="0.15">
      <c r="A171" s="90" t="s">
        <v>211</v>
      </c>
      <c r="B171" s="91"/>
      <c r="C171" s="91" t="s">
        <v>829</v>
      </c>
      <c r="D171" s="91" t="s">
        <v>830</v>
      </c>
      <c r="E171" s="91" t="s">
        <v>831</v>
      </c>
      <c r="F171" s="91" t="s">
        <v>832</v>
      </c>
      <c r="G171" s="91"/>
      <c r="H171" s="92">
        <v>0.18124999999999999</v>
      </c>
      <c r="I171" s="92">
        <v>0.91111111111111109</v>
      </c>
    </row>
    <row r="172" spans="1:9" x14ac:dyDescent="0.15">
      <c r="A172" s="90" t="s">
        <v>212</v>
      </c>
      <c r="B172" s="91"/>
      <c r="C172" s="91" t="s">
        <v>833</v>
      </c>
      <c r="D172" s="91" t="s">
        <v>834</v>
      </c>
      <c r="E172" s="91" t="s">
        <v>835</v>
      </c>
      <c r="F172" s="91" t="s">
        <v>836</v>
      </c>
      <c r="G172" s="91"/>
      <c r="H172" s="92">
        <v>0.18055555555555555</v>
      </c>
      <c r="I172" s="92">
        <v>0.91180555555555554</v>
      </c>
    </row>
    <row r="173" spans="1:9" x14ac:dyDescent="0.15">
      <c r="A173" s="90" t="s">
        <v>213</v>
      </c>
      <c r="B173" s="91"/>
      <c r="C173" s="91" t="s">
        <v>837</v>
      </c>
      <c r="D173" s="91" t="s">
        <v>838</v>
      </c>
      <c r="E173" s="91" t="s">
        <v>839</v>
      </c>
      <c r="F173" s="91" t="s">
        <v>840</v>
      </c>
      <c r="G173" s="91"/>
      <c r="H173" s="92">
        <v>0.17986111111111111</v>
      </c>
      <c r="I173" s="92">
        <v>0.91249999999999998</v>
      </c>
    </row>
    <row r="174" spans="1:9" x14ac:dyDescent="0.15">
      <c r="A174" s="90" t="s">
        <v>214</v>
      </c>
      <c r="B174" s="91"/>
      <c r="C174" s="91" t="s">
        <v>285</v>
      </c>
      <c r="D174" s="91" t="s">
        <v>841</v>
      </c>
      <c r="E174" s="91" t="s">
        <v>842</v>
      </c>
      <c r="F174" s="91"/>
      <c r="G174" s="91"/>
      <c r="H174" s="92">
        <v>0.17916666666666667</v>
      </c>
      <c r="I174" s="92">
        <v>0.91319444444444442</v>
      </c>
    </row>
    <row r="175" spans="1:9" x14ac:dyDescent="0.15">
      <c r="A175" s="90" t="s">
        <v>215</v>
      </c>
      <c r="B175" s="91" t="s">
        <v>843</v>
      </c>
      <c r="C175" s="91" t="s">
        <v>844</v>
      </c>
      <c r="D175" s="91" t="s">
        <v>845</v>
      </c>
      <c r="E175" s="91" t="s">
        <v>846</v>
      </c>
      <c r="F175" s="91"/>
      <c r="G175" s="91"/>
      <c r="H175" s="92">
        <v>0.17847222222222223</v>
      </c>
      <c r="I175" s="92">
        <v>0.9145833333333333</v>
      </c>
    </row>
    <row r="176" spans="1:9" x14ac:dyDescent="0.15">
      <c r="A176" s="90" t="s">
        <v>216</v>
      </c>
      <c r="B176" s="91" t="s">
        <v>847</v>
      </c>
      <c r="C176" s="91" t="s">
        <v>848</v>
      </c>
      <c r="D176" s="91" t="s">
        <v>849</v>
      </c>
      <c r="E176" s="91" t="s">
        <v>349</v>
      </c>
      <c r="F176" s="91"/>
      <c r="G176" s="91"/>
      <c r="H176" s="92">
        <v>0.17777777777777778</v>
      </c>
      <c r="I176" s="92">
        <v>0.91527777777777775</v>
      </c>
    </row>
    <row r="177" spans="1:9" x14ac:dyDescent="0.15">
      <c r="A177" s="90" t="s">
        <v>217</v>
      </c>
      <c r="B177" s="91" t="s">
        <v>850</v>
      </c>
      <c r="C177" s="91" t="s">
        <v>851</v>
      </c>
      <c r="D177" s="91" t="s">
        <v>852</v>
      </c>
      <c r="E177" s="91" t="s">
        <v>853</v>
      </c>
      <c r="F177" s="91"/>
      <c r="G177" s="91" t="s">
        <v>23</v>
      </c>
      <c r="H177" s="92">
        <v>0.17708333333333334</v>
      </c>
      <c r="I177" s="92">
        <v>0.91597222222222219</v>
      </c>
    </row>
    <row r="178" spans="1:9" x14ac:dyDescent="0.15">
      <c r="A178" s="90" t="s">
        <v>218</v>
      </c>
      <c r="B178" s="91" t="s">
        <v>854</v>
      </c>
      <c r="C178" s="91" t="s">
        <v>855</v>
      </c>
      <c r="D178" s="91" t="s">
        <v>856</v>
      </c>
      <c r="E178" s="91" t="s">
        <v>857</v>
      </c>
      <c r="F178" s="91"/>
      <c r="G178" s="91"/>
      <c r="H178" s="92">
        <v>0.17708333333333334</v>
      </c>
      <c r="I178" s="92">
        <v>0.91666666666666663</v>
      </c>
    </row>
    <row r="179" spans="1:9" x14ac:dyDescent="0.15">
      <c r="A179" s="90" t="s">
        <v>219</v>
      </c>
      <c r="B179" s="91" t="s">
        <v>858</v>
      </c>
      <c r="C179" s="91" t="s">
        <v>859</v>
      </c>
      <c r="D179" s="91" t="s">
        <v>860</v>
      </c>
      <c r="E179" s="91" t="s">
        <v>861</v>
      </c>
      <c r="F179" s="91"/>
      <c r="G179" s="91"/>
      <c r="H179" s="92">
        <v>0.1763888888888889</v>
      </c>
      <c r="I179" s="92">
        <v>0.91736111111111107</v>
      </c>
    </row>
    <row r="180" spans="1:9" x14ac:dyDescent="0.15">
      <c r="A180" s="90" t="s">
        <v>79</v>
      </c>
      <c r="B180" s="91" t="s">
        <v>862</v>
      </c>
      <c r="C180" s="91" t="s">
        <v>863</v>
      </c>
      <c r="D180" s="91" t="s">
        <v>864</v>
      </c>
      <c r="E180" s="91" t="s">
        <v>865</v>
      </c>
      <c r="F180" s="91"/>
      <c r="G180" s="91"/>
      <c r="H180" s="92">
        <v>0.1763888888888889</v>
      </c>
      <c r="I180" s="92">
        <v>0.91805555555555551</v>
      </c>
    </row>
    <row r="181" spans="1:9" x14ac:dyDescent="0.15">
      <c r="A181" s="90" t="s">
        <v>80</v>
      </c>
      <c r="B181" s="91" t="s">
        <v>866</v>
      </c>
      <c r="C181" s="91" t="s">
        <v>867</v>
      </c>
      <c r="D181" s="91" t="s">
        <v>868</v>
      </c>
      <c r="E181" s="91" t="s">
        <v>869</v>
      </c>
      <c r="F181" s="91"/>
      <c r="G181" s="91"/>
      <c r="H181" s="92">
        <v>0.17569444444444443</v>
      </c>
      <c r="I181" s="92">
        <v>0.91874999999999996</v>
      </c>
    </row>
    <row r="182" spans="1:9" x14ac:dyDescent="0.15">
      <c r="A182" s="90" t="s">
        <v>81</v>
      </c>
      <c r="B182" s="91" t="s">
        <v>870</v>
      </c>
      <c r="C182" s="91" t="s">
        <v>871</v>
      </c>
      <c r="D182" s="91" t="s">
        <v>872</v>
      </c>
      <c r="E182" s="91" t="s">
        <v>873</v>
      </c>
      <c r="F182" s="91"/>
      <c r="G182" s="91"/>
      <c r="H182" s="92">
        <v>0.17569444444444443</v>
      </c>
      <c r="I182" s="92">
        <v>0.9194444444444444</v>
      </c>
    </row>
    <row r="183" spans="1:9" x14ac:dyDescent="0.15">
      <c r="A183" s="90" t="s">
        <v>82</v>
      </c>
      <c r="B183" s="91" t="s">
        <v>874</v>
      </c>
      <c r="C183" s="91" t="s">
        <v>875</v>
      </c>
      <c r="D183" s="91" t="s">
        <v>876</v>
      </c>
      <c r="E183" s="91"/>
      <c r="F183" s="91"/>
      <c r="G183" s="91"/>
      <c r="H183" s="92">
        <v>0.17499999999999999</v>
      </c>
      <c r="I183" s="92">
        <v>0.9194444444444444</v>
      </c>
    </row>
    <row r="184" spans="1:9" x14ac:dyDescent="0.15">
      <c r="A184" s="90" t="s">
        <v>83</v>
      </c>
      <c r="B184" s="91"/>
      <c r="C184" s="91" t="s">
        <v>877</v>
      </c>
      <c r="D184" s="91" t="s">
        <v>878</v>
      </c>
      <c r="E184" s="91" t="s">
        <v>879</v>
      </c>
      <c r="F184" s="91" t="s">
        <v>880</v>
      </c>
      <c r="G184" s="91"/>
      <c r="H184" s="92">
        <v>0.17499999999999999</v>
      </c>
      <c r="I184" s="92">
        <v>0.92013888888888884</v>
      </c>
    </row>
    <row r="185" spans="1:9" x14ac:dyDescent="0.15">
      <c r="A185" s="90" t="s">
        <v>84</v>
      </c>
      <c r="B185" s="91"/>
      <c r="C185" s="91" t="s">
        <v>881</v>
      </c>
      <c r="D185" s="91" t="s">
        <v>717</v>
      </c>
      <c r="E185" s="91" t="s">
        <v>882</v>
      </c>
      <c r="F185" s="91" t="s">
        <v>883</v>
      </c>
      <c r="G185" s="91" t="s">
        <v>31</v>
      </c>
      <c r="H185" s="92">
        <v>0.17499999999999999</v>
      </c>
      <c r="I185" s="92">
        <v>0.92083333333333328</v>
      </c>
    </row>
    <row r="186" spans="1:9" x14ac:dyDescent="0.15">
      <c r="A186" s="90" t="s">
        <v>85</v>
      </c>
      <c r="B186" s="91"/>
      <c r="C186" s="91" t="s">
        <v>884</v>
      </c>
      <c r="D186" s="91" t="s">
        <v>885</v>
      </c>
      <c r="E186" s="91" t="s">
        <v>886</v>
      </c>
      <c r="F186" s="91" t="s">
        <v>887</v>
      </c>
      <c r="G186" s="91"/>
      <c r="H186" s="92">
        <v>0.17499999999999999</v>
      </c>
      <c r="I186" s="92">
        <v>0.92083333333333328</v>
      </c>
    </row>
    <row r="187" spans="1:9" x14ac:dyDescent="0.15">
      <c r="A187" s="90" t="s">
        <v>86</v>
      </c>
      <c r="B187" s="91"/>
      <c r="C187" s="91" t="s">
        <v>888</v>
      </c>
      <c r="D187" s="91" t="s">
        <v>889</v>
      </c>
      <c r="E187" s="91" t="s">
        <v>890</v>
      </c>
      <c r="F187" s="91" t="s">
        <v>891</v>
      </c>
      <c r="G187" s="91"/>
      <c r="H187" s="92">
        <v>0.17430555555555555</v>
      </c>
      <c r="I187" s="92">
        <v>0.92152777777777772</v>
      </c>
    </row>
    <row r="188" spans="1:9" x14ac:dyDescent="0.15">
      <c r="A188" s="90" t="s">
        <v>87</v>
      </c>
      <c r="B188" s="91"/>
      <c r="C188" s="91" t="s">
        <v>892</v>
      </c>
      <c r="D188" s="91" t="s">
        <v>893</v>
      </c>
      <c r="E188" s="91" t="s">
        <v>894</v>
      </c>
      <c r="F188" s="91" t="s">
        <v>895</v>
      </c>
      <c r="G188" s="91"/>
      <c r="H188" s="92">
        <v>0.17430555555555555</v>
      </c>
      <c r="I188" s="92">
        <v>0.92152777777777772</v>
      </c>
    </row>
    <row r="189" spans="1:9" x14ac:dyDescent="0.15">
      <c r="A189" s="90" t="s">
        <v>88</v>
      </c>
      <c r="B189" s="91"/>
      <c r="C189" s="91" t="s">
        <v>784</v>
      </c>
      <c r="D189" s="91" t="s">
        <v>896</v>
      </c>
      <c r="E189" s="91" t="s">
        <v>897</v>
      </c>
      <c r="F189" s="91"/>
      <c r="G189" s="91"/>
      <c r="H189" s="92">
        <v>0.17499999999999999</v>
      </c>
      <c r="I189" s="92">
        <v>0.92152777777777772</v>
      </c>
    </row>
    <row r="190" spans="1:9" x14ac:dyDescent="0.15">
      <c r="A190" s="90" t="s">
        <v>89</v>
      </c>
      <c r="B190" s="91" t="s">
        <v>898</v>
      </c>
      <c r="C190" s="91" t="s">
        <v>899</v>
      </c>
      <c r="D190" s="91" t="s">
        <v>900</v>
      </c>
      <c r="E190" s="91" t="s">
        <v>901</v>
      </c>
      <c r="F190" s="91"/>
      <c r="G190" s="91"/>
      <c r="H190" s="92">
        <v>0.17499999999999999</v>
      </c>
      <c r="I190" s="92">
        <v>0.92152777777777772</v>
      </c>
    </row>
    <row r="191" spans="1:9" x14ac:dyDescent="0.15">
      <c r="A191" s="90" t="s">
        <v>90</v>
      </c>
      <c r="B191" s="91" t="s">
        <v>902</v>
      </c>
      <c r="C191" s="91" t="s">
        <v>903</v>
      </c>
      <c r="D191" s="91" t="s">
        <v>904</v>
      </c>
      <c r="E191" s="91" t="s">
        <v>905</v>
      </c>
      <c r="F191" s="91"/>
      <c r="G191" s="91"/>
      <c r="H191" s="92">
        <v>0.17499999999999999</v>
      </c>
      <c r="I191" s="92">
        <v>0.92222222222222228</v>
      </c>
    </row>
    <row r="192" spans="1:9" x14ac:dyDescent="0.15">
      <c r="A192" s="90" t="s">
        <v>91</v>
      </c>
      <c r="B192" s="91" t="s">
        <v>906</v>
      </c>
      <c r="C192" s="91" t="s">
        <v>907</v>
      </c>
      <c r="D192" s="91" t="s">
        <v>908</v>
      </c>
      <c r="E192" s="91" t="s">
        <v>909</v>
      </c>
      <c r="F192" s="91"/>
      <c r="G192" s="91" t="s">
        <v>7</v>
      </c>
      <c r="H192" s="92">
        <v>0.17499999999999999</v>
      </c>
      <c r="I192" s="92">
        <v>0.92222222222222228</v>
      </c>
    </row>
    <row r="193" spans="1:9" x14ac:dyDescent="0.15">
      <c r="A193" s="90" t="s">
        <v>92</v>
      </c>
      <c r="B193" s="91" t="s">
        <v>910</v>
      </c>
      <c r="C193" s="91" t="s">
        <v>911</v>
      </c>
      <c r="D193" s="91" t="s">
        <v>912</v>
      </c>
      <c r="E193" s="91" t="s">
        <v>913</v>
      </c>
      <c r="F193" s="91"/>
      <c r="G193" s="91"/>
      <c r="H193" s="92">
        <v>0.17499999999999999</v>
      </c>
      <c r="I193" s="92">
        <v>0.92222222222222228</v>
      </c>
    </row>
    <row r="194" spans="1:9" x14ac:dyDescent="0.15">
      <c r="A194" s="90" t="s">
        <v>93</v>
      </c>
      <c r="B194" s="91" t="s">
        <v>914</v>
      </c>
      <c r="C194" s="91" t="s">
        <v>915</v>
      </c>
      <c r="D194" s="91" t="s">
        <v>480</v>
      </c>
      <c r="E194" s="91" t="s">
        <v>916</v>
      </c>
      <c r="F194" s="91"/>
      <c r="G194" s="91"/>
      <c r="H194" s="92">
        <v>0.17569444444444443</v>
      </c>
      <c r="I194" s="92">
        <v>0.92222222222222228</v>
      </c>
    </row>
    <row r="195" spans="1:9" x14ac:dyDescent="0.15">
      <c r="A195" s="90" t="s">
        <v>94</v>
      </c>
      <c r="B195" s="91" t="s">
        <v>917</v>
      </c>
      <c r="C195" s="91" t="s">
        <v>918</v>
      </c>
      <c r="D195" s="91" t="s">
        <v>919</v>
      </c>
      <c r="E195" s="91" t="s">
        <v>920</v>
      </c>
      <c r="F195" s="91"/>
      <c r="G195" s="91"/>
      <c r="H195" s="92">
        <v>0.17569444444444443</v>
      </c>
      <c r="I195" s="92">
        <v>0.92222222222222228</v>
      </c>
    </row>
    <row r="196" spans="1:9" x14ac:dyDescent="0.15">
      <c r="A196" s="90" t="s">
        <v>95</v>
      </c>
      <c r="B196" s="91" t="s">
        <v>921</v>
      </c>
      <c r="C196" s="91" t="s">
        <v>922</v>
      </c>
      <c r="D196" s="91" t="s">
        <v>923</v>
      </c>
      <c r="E196" s="91" t="s">
        <v>924</v>
      </c>
      <c r="F196" s="91"/>
      <c r="G196" s="91"/>
      <c r="H196" s="92">
        <v>0.1763888888888889</v>
      </c>
      <c r="I196" s="92">
        <v>0.92152777777777772</v>
      </c>
    </row>
    <row r="197" spans="1:9" x14ac:dyDescent="0.15">
      <c r="A197" s="90" t="s">
        <v>96</v>
      </c>
      <c r="B197" s="91" t="s">
        <v>925</v>
      </c>
      <c r="C197" s="91" t="s">
        <v>926</v>
      </c>
      <c r="D197" s="91" t="s">
        <v>927</v>
      </c>
      <c r="E197" s="91" t="s">
        <v>928</v>
      </c>
      <c r="F197" s="91"/>
      <c r="G197" s="91"/>
      <c r="H197" s="92">
        <v>0.17708333333333334</v>
      </c>
      <c r="I197" s="92">
        <v>0.92152777777777772</v>
      </c>
    </row>
    <row r="198" spans="1:9" x14ac:dyDescent="0.15">
      <c r="A198" s="90" t="s">
        <v>97</v>
      </c>
      <c r="B198" s="91" t="s">
        <v>929</v>
      </c>
      <c r="C198" s="91" t="s">
        <v>930</v>
      </c>
      <c r="D198" s="91" t="s">
        <v>931</v>
      </c>
      <c r="E198" s="91"/>
      <c r="F198" s="91"/>
      <c r="G198" s="91"/>
      <c r="H198" s="92">
        <v>0.17708333333333334</v>
      </c>
      <c r="I198" s="92">
        <v>0.92152777777777772</v>
      </c>
    </row>
    <row r="199" spans="1:9" x14ac:dyDescent="0.15">
      <c r="A199" s="90" t="s">
        <v>98</v>
      </c>
      <c r="B199" s="91"/>
      <c r="C199" s="91" t="s">
        <v>932</v>
      </c>
      <c r="D199" s="91" t="s">
        <v>933</v>
      </c>
      <c r="E199" s="91" t="s">
        <v>934</v>
      </c>
      <c r="F199" s="91" t="s">
        <v>935</v>
      </c>
      <c r="G199" s="91" t="s">
        <v>14</v>
      </c>
      <c r="H199" s="92">
        <v>0.17777777777777778</v>
      </c>
      <c r="I199" s="92">
        <v>0.92083333333333328</v>
      </c>
    </row>
    <row r="200" spans="1:9" x14ac:dyDescent="0.15">
      <c r="A200" s="90" t="s">
        <v>99</v>
      </c>
      <c r="B200" s="91"/>
      <c r="C200" s="91" t="s">
        <v>936</v>
      </c>
      <c r="D200" s="91" t="s">
        <v>937</v>
      </c>
      <c r="E200" s="91" t="s">
        <v>938</v>
      </c>
      <c r="F200" s="91" t="s">
        <v>939</v>
      </c>
      <c r="G200" s="91"/>
      <c r="H200" s="92">
        <v>0.17847222222222223</v>
      </c>
      <c r="I200" s="92">
        <v>0.92083333333333328</v>
      </c>
    </row>
    <row r="201" spans="1:9" x14ac:dyDescent="0.15">
      <c r="A201" s="33"/>
    </row>
    <row r="202" spans="1:9" ht="23" x14ac:dyDescent="0.15">
      <c r="A202" s="89">
        <v>46935</v>
      </c>
    </row>
    <row r="203" spans="1:9" x14ac:dyDescent="0.15">
      <c r="A203" s="12" t="s">
        <v>1</v>
      </c>
      <c r="B203" s="12" t="s">
        <v>2</v>
      </c>
      <c r="C203" s="12" t="s">
        <v>3</v>
      </c>
      <c r="D203" s="12" t="s">
        <v>2</v>
      </c>
      <c r="E203" s="12" t="s">
        <v>3</v>
      </c>
      <c r="F203" s="12" t="s">
        <v>2</v>
      </c>
      <c r="G203" s="12" t="s">
        <v>4</v>
      </c>
      <c r="H203" s="12" t="s">
        <v>5</v>
      </c>
      <c r="I203" s="12" t="s">
        <v>6</v>
      </c>
    </row>
    <row r="204" spans="1:9" x14ac:dyDescent="0.15">
      <c r="A204" s="90" t="s">
        <v>193</v>
      </c>
      <c r="B204" s="91"/>
      <c r="C204" s="91" t="s">
        <v>940</v>
      </c>
      <c r="D204" s="91" t="s">
        <v>941</v>
      </c>
      <c r="E204" s="91" t="s">
        <v>942</v>
      </c>
      <c r="F204" s="91" t="s">
        <v>943</v>
      </c>
      <c r="G204" s="91"/>
      <c r="H204" s="92">
        <v>0.17916666666666667</v>
      </c>
      <c r="I204" s="92">
        <v>0.92013888888888884</v>
      </c>
    </row>
    <row r="205" spans="1:9" x14ac:dyDescent="0.15">
      <c r="A205" s="90" t="s">
        <v>194</v>
      </c>
      <c r="B205" s="91"/>
      <c r="C205" s="91" t="s">
        <v>944</v>
      </c>
      <c r="D205" s="91" t="s">
        <v>945</v>
      </c>
      <c r="E205" s="91" t="s">
        <v>946</v>
      </c>
      <c r="F205" s="91" t="s">
        <v>947</v>
      </c>
      <c r="G205" s="91"/>
      <c r="H205" s="92">
        <v>0.17986111111111111</v>
      </c>
      <c r="I205" s="92">
        <v>0.92013888888888884</v>
      </c>
    </row>
    <row r="206" spans="1:9" x14ac:dyDescent="0.15">
      <c r="A206" s="90" t="s">
        <v>195</v>
      </c>
      <c r="B206" s="91"/>
      <c r="C206" s="91" t="s">
        <v>948</v>
      </c>
      <c r="D206" s="91" t="s">
        <v>949</v>
      </c>
      <c r="E206" s="91" t="s">
        <v>950</v>
      </c>
      <c r="F206" s="91"/>
      <c r="G206" s="91"/>
      <c r="H206" s="92">
        <v>0.18055555555555555</v>
      </c>
      <c r="I206" s="92">
        <v>0.9194444444444444</v>
      </c>
    </row>
    <row r="207" spans="1:9" x14ac:dyDescent="0.15">
      <c r="A207" s="90" t="s">
        <v>196</v>
      </c>
      <c r="B207" s="91" t="s">
        <v>951</v>
      </c>
      <c r="C207" s="91" t="s">
        <v>952</v>
      </c>
      <c r="D207" s="91" t="s">
        <v>953</v>
      </c>
      <c r="E207" s="91" t="s">
        <v>954</v>
      </c>
      <c r="F207" s="91"/>
      <c r="G207" s="91"/>
      <c r="H207" s="92">
        <v>0.18124999999999999</v>
      </c>
      <c r="I207" s="92">
        <v>0.91874999999999996</v>
      </c>
    </row>
    <row r="208" spans="1:9" x14ac:dyDescent="0.15">
      <c r="A208" s="90" t="s">
        <v>197</v>
      </c>
      <c r="B208" s="91" t="s">
        <v>955</v>
      </c>
      <c r="C208" s="91" t="s">
        <v>956</v>
      </c>
      <c r="D208" s="91" t="s">
        <v>957</v>
      </c>
      <c r="E208" s="91" t="s">
        <v>958</v>
      </c>
      <c r="F208" s="91"/>
      <c r="G208" s="91"/>
      <c r="H208" s="92">
        <v>0.18194444444444444</v>
      </c>
      <c r="I208" s="92">
        <v>0.91874999999999996</v>
      </c>
    </row>
    <row r="209" spans="1:9" x14ac:dyDescent="0.15">
      <c r="A209" s="90" t="s">
        <v>198</v>
      </c>
      <c r="B209" s="91" t="s">
        <v>959</v>
      </c>
      <c r="C209" s="91" t="s">
        <v>960</v>
      </c>
      <c r="D209" s="91" t="s">
        <v>961</v>
      </c>
      <c r="E209" s="91" t="s">
        <v>962</v>
      </c>
      <c r="F209" s="91"/>
      <c r="G209" s="91" t="s">
        <v>23</v>
      </c>
      <c r="H209" s="92">
        <v>0.18263888888888888</v>
      </c>
      <c r="I209" s="92">
        <v>0.91805555555555551</v>
      </c>
    </row>
    <row r="210" spans="1:9" x14ac:dyDescent="0.15">
      <c r="A210" s="90" t="s">
        <v>199</v>
      </c>
      <c r="B210" s="91" t="s">
        <v>963</v>
      </c>
      <c r="C210" s="91" t="s">
        <v>964</v>
      </c>
      <c r="D210" s="91" t="s">
        <v>965</v>
      </c>
      <c r="E210" s="91" t="s">
        <v>966</v>
      </c>
      <c r="F210" s="91"/>
      <c r="G210" s="91"/>
      <c r="H210" s="92">
        <v>0.18333333333333332</v>
      </c>
      <c r="I210" s="92">
        <v>0.91736111111111107</v>
      </c>
    </row>
    <row r="211" spans="1:9" x14ac:dyDescent="0.15">
      <c r="A211" s="90" t="s">
        <v>200</v>
      </c>
      <c r="B211" s="91" t="s">
        <v>967</v>
      </c>
      <c r="C211" s="91" t="s">
        <v>968</v>
      </c>
      <c r="D211" s="91" t="s">
        <v>969</v>
      </c>
      <c r="E211" s="91" t="s">
        <v>970</v>
      </c>
      <c r="F211" s="91"/>
      <c r="G211" s="91"/>
      <c r="H211" s="92">
        <v>0.18402777777777779</v>
      </c>
      <c r="I211" s="92">
        <v>0.91666666666666663</v>
      </c>
    </row>
    <row r="212" spans="1:9" x14ac:dyDescent="0.15">
      <c r="A212" s="90" t="s">
        <v>201</v>
      </c>
      <c r="B212" s="91" t="s">
        <v>971</v>
      </c>
      <c r="C212" s="91" t="s">
        <v>972</v>
      </c>
      <c r="D212" s="91" t="s">
        <v>973</v>
      </c>
      <c r="E212" s="91" t="s">
        <v>974</v>
      </c>
      <c r="F212" s="91"/>
      <c r="G212" s="91"/>
      <c r="H212" s="92">
        <v>0.18541666666666667</v>
      </c>
      <c r="I212" s="92">
        <v>0.91597222222222219</v>
      </c>
    </row>
    <row r="213" spans="1:9" x14ac:dyDescent="0.15">
      <c r="A213" s="90" t="s">
        <v>37</v>
      </c>
      <c r="B213" s="91" t="s">
        <v>975</v>
      </c>
      <c r="C213" s="91" t="s">
        <v>976</v>
      </c>
      <c r="D213" s="91" t="s">
        <v>977</v>
      </c>
      <c r="E213" s="91" t="s">
        <v>978</v>
      </c>
      <c r="F213" s="91"/>
      <c r="G213" s="91"/>
      <c r="H213" s="92">
        <v>0.18611111111111112</v>
      </c>
      <c r="I213" s="92">
        <v>0.91527777777777775</v>
      </c>
    </row>
    <row r="214" spans="1:9" x14ac:dyDescent="0.15">
      <c r="A214" s="90" t="s">
        <v>38</v>
      </c>
      <c r="B214" s="91" t="s">
        <v>979</v>
      </c>
      <c r="C214" s="91" t="s">
        <v>980</v>
      </c>
      <c r="D214" s="91" t="s">
        <v>981</v>
      </c>
      <c r="E214" s="91" t="s">
        <v>982</v>
      </c>
      <c r="F214" s="91"/>
      <c r="G214" s="91"/>
      <c r="H214" s="92">
        <v>0.18680555555555556</v>
      </c>
      <c r="I214" s="92">
        <v>0.91388888888888886</v>
      </c>
    </row>
    <row r="215" spans="1:9" x14ac:dyDescent="0.15">
      <c r="A215" s="90" t="s">
        <v>39</v>
      </c>
      <c r="B215" s="91" t="s">
        <v>818</v>
      </c>
      <c r="C215" s="91" t="s">
        <v>983</v>
      </c>
      <c r="D215" s="91" t="s">
        <v>984</v>
      </c>
      <c r="E215" s="91" t="s">
        <v>985</v>
      </c>
      <c r="F215" s="91"/>
      <c r="G215" s="91"/>
      <c r="H215" s="92">
        <v>0.18819444444444444</v>
      </c>
      <c r="I215" s="92">
        <v>0.91319444444444442</v>
      </c>
    </row>
    <row r="216" spans="1:9" x14ac:dyDescent="0.15">
      <c r="A216" s="90" t="s">
        <v>40</v>
      </c>
      <c r="B216" s="91" t="s">
        <v>986</v>
      </c>
      <c r="C216" s="91" t="s">
        <v>987</v>
      </c>
      <c r="D216" s="91" t="s">
        <v>988</v>
      </c>
      <c r="E216" s="91"/>
      <c r="F216" s="91"/>
      <c r="G216" s="91"/>
      <c r="H216" s="92">
        <v>0.18888888888888888</v>
      </c>
      <c r="I216" s="92">
        <v>0.91249999999999998</v>
      </c>
    </row>
    <row r="217" spans="1:9" x14ac:dyDescent="0.15">
      <c r="A217" s="90" t="s">
        <v>41</v>
      </c>
      <c r="B217" s="91"/>
      <c r="C217" s="91" t="s">
        <v>989</v>
      </c>
      <c r="D217" s="91" t="s">
        <v>878</v>
      </c>
      <c r="E217" s="91" t="s">
        <v>990</v>
      </c>
      <c r="F217" s="91" t="s">
        <v>991</v>
      </c>
      <c r="G217" s="91" t="s">
        <v>31</v>
      </c>
      <c r="H217" s="92">
        <v>0.19027777777777777</v>
      </c>
      <c r="I217" s="92">
        <v>0.91180555555555554</v>
      </c>
    </row>
    <row r="218" spans="1:9" x14ac:dyDescent="0.15">
      <c r="A218" s="90" t="s">
        <v>42</v>
      </c>
      <c r="B218" s="91"/>
      <c r="C218" s="91" t="s">
        <v>992</v>
      </c>
      <c r="D218" s="91" t="s">
        <v>993</v>
      </c>
      <c r="E218" s="91" t="s">
        <v>994</v>
      </c>
      <c r="F218" s="91" t="s">
        <v>995</v>
      </c>
      <c r="G218" s="91"/>
      <c r="H218" s="92">
        <v>0.19166666666666668</v>
      </c>
      <c r="I218" s="92">
        <v>0.91041666666666665</v>
      </c>
    </row>
    <row r="219" spans="1:9" x14ac:dyDescent="0.15">
      <c r="A219" s="90" t="s">
        <v>43</v>
      </c>
      <c r="B219" s="91"/>
      <c r="C219" s="91" t="s">
        <v>996</v>
      </c>
      <c r="D219" s="91" t="s">
        <v>885</v>
      </c>
      <c r="E219" s="91" t="s">
        <v>997</v>
      </c>
      <c r="F219" s="91" t="s">
        <v>998</v>
      </c>
      <c r="G219" s="91"/>
      <c r="H219" s="92">
        <v>0.19236111111111112</v>
      </c>
      <c r="I219" s="92">
        <v>0.90972222222222221</v>
      </c>
    </row>
    <row r="220" spans="1:9" x14ac:dyDescent="0.15">
      <c r="A220" s="90" t="s">
        <v>44</v>
      </c>
      <c r="B220" s="91"/>
      <c r="C220" s="91" t="s">
        <v>999</v>
      </c>
      <c r="D220" s="91" t="s">
        <v>1000</v>
      </c>
      <c r="E220" s="91" t="s">
        <v>279</v>
      </c>
      <c r="F220" s="91" t="s">
        <v>1001</v>
      </c>
      <c r="G220" s="91"/>
      <c r="H220" s="92">
        <v>0.19375000000000001</v>
      </c>
      <c r="I220" s="92">
        <v>0.90833333333333333</v>
      </c>
    </row>
    <row r="221" spans="1:9" x14ac:dyDescent="0.15">
      <c r="A221" s="90" t="s">
        <v>45</v>
      </c>
      <c r="B221" s="91"/>
      <c r="C221" s="91" t="s">
        <v>1002</v>
      </c>
      <c r="D221" s="91" t="s">
        <v>1003</v>
      </c>
      <c r="E221" s="91" t="s">
        <v>1004</v>
      </c>
      <c r="F221" s="91" t="s">
        <v>1005</v>
      </c>
      <c r="G221" s="91"/>
      <c r="H221" s="92">
        <v>0.19444444444444445</v>
      </c>
      <c r="I221" s="92">
        <v>0.90763888888888888</v>
      </c>
    </row>
    <row r="222" spans="1:9" x14ac:dyDescent="0.15">
      <c r="A222" s="90" t="s">
        <v>46</v>
      </c>
      <c r="B222" s="91"/>
      <c r="C222" s="91" t="s">
        <v>1006</v>
      </c>
      <c r="D222" s="91" t="s">
        <v>1007</v>
      </c>
      <c r="E222" s="91" t="s">
        <v>1008</v>
      </c>
      <c r="F222" s="91"/>
      <c r="G222" s="91"/>
      <c r="H222" s="92">
        <v>0.19583333333333333</v>
      </c>
      <c r="I222" s="92">
        <v>0.90625</v>
      </c>
    </row>
    <row r="223" spans="1:9" x14ac:dyDescent="0.15">
      <c r="A223" s="90" t="s">
        <v>47</v>
      </c>
      <c r="B223" s="91" t="s">
        <v>1009</v>
      </c>
      <c r="C223" s="91" t="s">
        <v>1010</v>
      </c>
      <c r="D223" s="91" t="s">
        <v>793</v>
      </c>
      <c r="E223" s="91" t="s">
        <v>1011</v>
      </c>
      <c r="F223" s="91"/>
      <c r="G223" s="91"/>
      <c r="H223" s="92">
        <v>0.19722222222222222</v>
      </c>
      <c r="I223" s="92">
        <v>0.90486111111111112</v>
      </c>
    </row>
    <row r="224" spans="1:9" x14ac:dyDescent="0.15">
      <c r="A224" s="90" t="s">
        <v>48</v>
      </c>
      <c r="B224" s="91" t="s">
        <v>1012</v>
      </c>
      <c r="C224" s="91" t="s">
        <v>1013</v>
      </c>
      <c r="D224" s="91" t="s">
        <v>1014</v>
      </c>
      <c r="E224" s="91" t="s">
        <v>1015</v>
      </c>
      <c r="F224" s="91"/>
      <c r="G224" s="91"/>
      <c r="H224" s="92">
        <v>0.1986111111111111</v>
      </c>
      <c r="I224" s="92">
        <v>0.90416666666666667</v>
      </c>
    </row>
    <row r="225" spans="1:9" x14ac:dyDescent="0.15">
      <c r="A225" s="90" t="s">
        <v>49</v>
      </c>
      <c r="B225" s="91" t="s">
        <v>1016</v>
      </c>
      <c r="C225" s="91" t="s">
        <v>1017</v>
      </c>
      <c r="D225" s="91" t="s">
        <v>1018</v>
      </c>
      <c r="E225" s="91" t="s">
        <v>1019</v>
      </c>
      <c r="F225" s="91"/>
      <c r="G225" s="91" t="s">
        <v>7</v>
      </c>
      <c r="H225" s="92">
        <v>0.2</v>
      </c>
      <c r="I225" s="92">
        <v>0.90277777777777779</v>
      </c>
    </row>
    <row r="226" spans="1:9" x14ac:dyDescent="0.15">
      <c r="A226" s="90" t="s">
        <v>50</v>
      </c>
      <c r="B226" s="91" t="s">
        <v>300</v>
      </c>
      <c r="C226" s="91" t="s">
        <v>1020</v>
      </c>
      <c r="D226" s="91" t="s">
        <v>1021</v>
      </c>
      <c r="E226" s="91" t="s">
        <v>361</v>
      </c>
      <c r="F226" s="91"/>
      <c r="G226" s="91"/>
      <c r="H226" s="92">
        <v>0.2013888888888889</v>
      </c>
      <c r="I226" s="92">
        <v>0.90138888888888891</v>
      </c>
    </row>
    <row r="227" spans="1:9" x14ac:dyDescent="0.15">
      <c r="A227" s="90" t="s">
        <v>51</v>
      </c>
      <c r="B227" s="91" t="s">
        <v>1022</v>
      </c>
      <c r="C227" s="91" t="s">
        <v>1023</v>
      </c>
      <c r="D227" s="91" t="s">
        <v>1024</v>
      </c>
      <c r="E227" s="91" t="s">
        <v>1025</v>
      </c>
      <c r="F227" s="91"/>
      <c r="G227" s="91"/>
      <c r="H227" s="92">
        <v>0.20208333333333334</v>
      </c>
      <c r="I227" s="92">
        <v>0.9</v>
      </c>
    </row>
    <row r="228" spans="1:9" x14ac:dyDescent="0.15">
      <c r="A228" s="90" t="s">
        <v>52</v>
      </c>
      <c r="B228" s="91" t="s">
        <v>1026</v>
      </c>
      <c r="C228" s="91" t="s">
        <v>1027</v>
      </c>
      <c r="D228" s="91" t="s">
        <v>1028</v>
      </c>
      <c r="E228" s="91" t="s">
        <v>1029</v>
      </c>
      <c r="F228" s="91"/>
      <c r="G228" s="91"/>
      <c r="H228" s="92">
        <v>0.20347222222222222</v>
      </c>
      <c r="I228" s="92">
        <v>0.89861111111111114</v>
      </c>
    </row>
    <row r="229" spans="1:9" x14ac:dyDescent="0.15">
      <c r="A229" s="90" t="s">
        <v>53</v>
      </c>
      <c r="B229" s="91" t="s">
        <v>1030</v>
      </c>
      <c r="C229" s="91" t="s">
        <v>1031</v>
      </c>
      <c r="D229" s="91" t="s">
        <v>1032</v>
      </c>
      <c r="E229" s="91" t="s">
        <v>1033</v>
      </c>
      <c r="F229" s="91"/>
      <c r="G229" s="91"/>
      <c r="H229" s="92">
        <v>0.2048611111111111</v>
      </c>
      <c r="I229" s="92">
        <v>0.89722222222222225</v>
      </c>
    </row>
    <row r="230" spans="1:9" x14ac:dyDescent="0.15">
      <c r="A230" s="90" t="s">
        <v>54</v>
      </c>
      <c r="B230" s="91" t="s">
        <v>1034</v>
      </c>
      <c r="C230" s="91" t="s">
        <v>1035</v>
      </c>
      <c r="D230" s="91" t="s">
        <v>1036</v>
      </c>
      <c r="E230" s="91"/>
      <c r="F230" s="91"/>
      <c r="G230" s="91"/>
      <c r="H230" s="92">
        <v>0.20624999999999999</v>
      </c>
      <c r="I230" s="92">
        <v>0.89583333333333337</v>
      </c>
    </row>
    <row r="231" spans="1:9" x14ac:dyDescent="0.15">
      <c r="A231" s="90" t="s">
        <v>55</v>
      </c>
      <c r="B231" s="91"/>
      <c r="C231" s="91" t="s">
        <v>1037</v>
      </c>
      <c r="D231" s="91" t="s">
        <v>1038</v>
      </c>
      <c r="E231" s="91" t="s">
        <v>1039</v>
      </c>
      <c r="F231" s="91" t="s">
        <v>1040</v>
      </c>
      <c r="G231" s="91" t="s">
        <v>14</v>
      </c>
      <c r="H231" s="92">
        <v>0.2076388888888889</v>
      </c>
      <c r="I231" s="92">
        <v>0.89444444444444449</v>
      </c>
    </row>
    <row r="232" spans="1:9" x14ac:dyDescent="0.15">
      <c r="A232" s="90" t="s">
        <v>56</v>
      </c>
      <c r="B232" s="91"/>
      <c r="C232" s="91" t="s">
        <v>1041</v>
      </c>
      <c r="D232" s="91" t="s">
        <v>1042</v>
      </c>
      <c r="E232" s="91" t="s">
        <v>1043</v>
      </c>
      <c r="F232" s="91" t="s">
        <v>1044</v>
      </c>
      <c r="G232" s="91"/>
      <c r="H232" s="92">
        <v>0.20902777777777778</v>
      </c>
      <c r="I232" s="92">
        <v>0.8930555555555556</v>
      </c>
    </row>
    <row r="233" spans="1:9" x14ac:dyDescent="0.15">
      <c r="A233" s="90" t="s">
        <v>57</v>
      </c>
      <c r="B233" s="91"/>
      <c r="C233" s="91" t="s">
        <v>1045</v>
      </c>
      <c r="D233" s="91" t="s">
        <v>1046</v>
      </c>
      <c r="E233" s="91" t="s">
        <v>1047</v>
      </c>
      <c r="F233" s="91" t="s">
        <v>1048</v>
      </c>
      <c r="G233" s="91"/>
      <c r="H233" s="92">
        <v>0.21041666666666667</v>
      </c>
      <c r="I233" s="92">
        <v>0.89166666666666672</v>
      </c>
    </row>
    <row r="234" spans="1:9" x14ac:dyDescent="0.15">
      <c r="A234" s="90" t="s">
        <v>165</v>
      </c>
      <c r="B234" s="91"/>
      <c r="C234" s="91" t="s">
        <v>1049</v>
      </c>
      <c r="D234" s="91" t="s">
        <v>1050</v>
      </c>
      <c r="E234" s="91" t="s">
        <v>1051</v>
      </c>
      <c r="F234" s="91" t="s">
        <v>1052</v>
      </c>
      <c r="G234" s="91"/>
      <c r="H234" s="92">
        <v>0.21180555555555555</v>
      </c>
      <c r="I234" s="92">
        <v>0.89027777777777772</v>
      </c>
    </row>
    <row r="235" spans="1:9" x14ac:dyDescent="0.15">
      <c r="A235" s="33"/>
    </row>
    <row r="236" spans="1:9" ht="23" x14ac:dyDescent="0.15">
      <c r="A236" s="89">
        <v>46966</v>
      </c>
    </row>
    <row r="237" spans="1:9" x14ac:dyDescent="0.15">
      <c r="A237" s="12" t="s">
        <v>1</v>
      </c>
      <c r="B237" s="12" t="s">
        <v>2</v>
      </c>
      <c r="C237" s="12" t="s">
        <v>3</v>
      </c>
      <c r="D237" s="12" t="s">
        <v>2</v>
      </c>
      <c r="E237" s="12" t="s">
        <v>3</v>
      </c>
      <c r="F237" s="12" t="s">
        <v>2</v>
      </c>
      <c r="G237" s="12" t="s">
        <v>4</v>
      </c>
      <c r="H237" s="12" t="s">
        <v>5</v>
      </c>
      <c r="I237" s="12" t="s">
        <v>6</v>
      </c>
    </row>
    <row r="238" spans="1:9" x14ac:dyDescent="0.15">
      <c r="A238" s="90" t="s">
        <v>220</v>
      </c>
      <c r="B238" s="91"/>
      <c r="C238" s="91" t="s">
        <v>1053</v>
      </c>
      <c r="D238" s="91" t="s">
        <v>1054</v>
      </c>
      <c r="E238" s="91" t="s">
        <v>1055</v>
      </c>
      <c r="F238" s="91" t="s">
        <v>1056</v>
      </c>
      <c r="G238" s="91"/>
      <c r="H238" s="92">
        <v>0.21319444444444444</v>
      </c>
      <c r="I238" s="92">
        <v>0.88888888888888884</v>
      </c>
    </row>
    <row r="239" spans="1:9" x14ac:dyDescent="0.15">
      <c r="A239" s="90" t="s">
        <v>221</v>
      </c>
      <c r="B239" s="91"/>
      <c r="C239" s="91" t="s">
        <v>1057</v>
      </c>
      <c r="D239" s="91" t="s">
        <v>1058</v>
      </c>
      <c r="E239" s="91" t="s">
        <v>1059</v>
      </c>
      <c r="F239" s="91"/>
      <c r="G239" s="91"/>
      <c r="H239" s="92">
        <v>0.21458333333333332</v>
      </c>
      <c r="I239" s="92">
        <v>0.88749999999999996</v>
      </c>
    </row>
    <row r="240" spans="1:9" x14ac:dyDescent="0.15">
      <c r="A240" s="90" t="s">
        <v>222</v>
      </c>
      <c r="B240" s="91" t="s">
        <v>1060</v>
      </c>
      <c r="C240" s="91" t="s">
        <v>903</v>
      </c>
      <c r="D240" s="91" t="s">
        <v>1061</v>
      </c>
      <c r="E240" s="91" t="s">
        <v>1062</v>
      </c>
      <c r="F240" s="91"/>
      <c r="G240" s="91"/>
      <c r="H240" s="92">
        <v>0.21597222222222223</v>
      </c>
      <c r="I240" s="92">
        <v>0.88611111111111107</v>
      </c>
    </row>
    <row r="241" spans="1:9" x14ac:dyDescent="0.15">
      <c r="A241" s="90" t="s">
        <v>223</v>
      </c>
      <c r="B241" s="91" t="s">
        <v>1063</v>
      </c>
      <c r="C241" s="91" t="s">
        <v>1064</v>
      </c>
      <c r="D241" s="91" t="s">
        <v>1065</v>
      </c>
      <c r="E241" s="91" t="s">
        <v>1066</v>
      </c>
      <c r="F241" s="91"/>
      <c r="G241" s="91"/>
      <c r="H241" s="92">
        <v>0.21736111111111112</v>
      </c>
      <c r="I241" s="92">
        <v>0.88402777777777775</v>
      </c>
    </row>
    <row r="242" spans="1:9" x14ac:dyDescent="0.15">
      <c r="A242" s="90" t="s">
        <v>224</v>
      </c>
      <c r="B242" s="91" t="s">
        <v>1067</v>
      </c>
      <c r="C242" s="91" t="s">
        <v>1068</v>
      </c>
      <c r="D242" s="91" t="s">
        <v>1069</v>
      </c>
      <c r="E242" s="91" t="s">
        <v>1070</v>
      </c>
      <c r="F242" s="91"/>
      <c r="G242" s="91" t="s">
        <v>23</v>
      </c>
      <c r="H242" s="92">
        <v>0.21875</v>
      </c>
      <c r="I242" s="92">
        <v>0.88263888888888886</v>
      </c>
    </row>
    <row r="243" spans="1:9" x14ac:dyDescent="0.15">
      <c r="A243" s="90" t="s">
        <v>225</v>
      </c>
      <c r="B243" s="91" t="s">
        <v>1071</v>
      </c>
      <c r="C243" s="91" t="s">
        <v>1072</v>
      </c>
      <c r="D243" s="91" t="s">
        <v>1073</v>
      </c>
      <c r="E243" s="91" t="s">
        <v>1074</v>
      </c>
      <c r="F243" s="91"/>
      <c r="G243" s="91"/>
      <c r="H243" s="92">
        <v>0.22013888888888888</v>
      </c>
      <c r="I243" s="92">
        <v>0.88124999999999998</v>
      </c>
    </row>
    <row r="244" spans="1:9" x14ac:dyDescent="0.15">
      <c r="A244" s="90" t="s">
        <v>226</v>
      </c>
      <c r="B244" s="91" t="s">
        <v>1075</v>
      </c>
      <c r="C244" s="91" t="s">
        <v>1076</v>
      </c>
      <c r="D244" s="91" t="s">
        <v>1077</v>
      </c>
      <c r="E244" s="91" t="s">
        <v>1078</v>
      </c>
      <c r="F244" s="91"/>
      <c r="G244" s="91"/>
      <c r="H244" s="92">
        <v>0.22152777777777777</v>
      </c>
      <c r="I244" s="92">
        <v>0.87986111111111109</v>
      </c>
    </row>
    <row r="245" spans="1:9" x14ac:dyDescent="0.15">
      <c r="A245" s="90" t="s">
        <v>227</v>
      </c>
      <c r="B245" s="91" t="s">
        <v>1079</v>
      </c>
      <c r="C245" s="91" t="s">
        <v>1080</v>
      </c>
      <c r="D245" s="91" t="s">
        <v>1081</v>
      </c>
      <c r="E245" s="91" t="s">
        <v>1082</v>
      </c>
      <c r="F245" s="91"/>
      <c r="G245" s="91"/>
      <c r="H245" s="92">
        <v>0.22291666666666668</v>
      </c>
      <c r="I245" s="92">
        <v>0.87777777777777777</v>
      </c>
    </row>
    <row r="246" spans="1:9" x14ac:dyDescent="0.15">
      <c r="A246" s="90" t="s">
        <v>228</v>
      </c>
      <c r="B246" s="91" t="s">
        <v>1083</v>
      </c>
      <c r="C246" s="91" t="s">
        <v>1084</v>
      </c>
      <c r="D246" s="91" t="s">
        <v>1085</v>
      </c>
      <c r="E246" s="91" t="s">
        <v>1086</v>
      </c>
      <c r="F246" s="91"/>
      <c r="G246" s="91"/>
      <c r="H246" s="92">
        <v>0.22430555555555556</v>
      </c>
      <c r="I246" s="92">
        <v>0.87638888888888888</v>
      </c>
    </row>
    <row r="247" spans="1:9" x14ac:dyDescent="0.15">
      <c r="A247" s="90" t="s">
        <v>58</v>
      </c>
      <c r="B247" s="91" t="s">
        <v>1087</v>
      </c>
      <c r="C247" s="91" t="s">
        <v>1088</v>
      </c>
      <c r="D247" s="91" t="s">
        <v>1089</v>
      </c>
      <c r="E247" s="91" t="s">
        <v>982</v>
      </c>
      <c r="F247" s="91"/>
      <c r="G247" s="91"/>
      <c r="H247" s="92">
        <v>0.22569444444444445</v>
      </c>
      <c r="I247" s="92">
        <v>0.875</v>
      </c>
    </row>
    <row r="248" spans="1:9" x14ac:dyDescent="0.15">
      <c r="A248" s="90" t="s">
        <v>59</v>
      </c>
      <c r="B248" s="91" t="s">
        <v>1090</v>
      </c>
      <c r="C248" s="91" t="s">
        <v>1091</v>
      </c>
      <c r="D248" s="91" t="s">
        <v>1092</v>
      </c>
      <c r="E248" s="91" t="s">
        <v>1093</v>
      </c>
      <c r="F248" s="91"/>
      <c r="G248" s="91"/>
      <c r="H248" s="92">
        <v>0.22708333333333333</v>
      </c>
      <c r="I248" s="92">
        <v>0.87291666666666667</v>
      </c>
    </row>
    <row r="249" spans="1:9" x14ac:dyDescent="0.15">
      <c r="A249" s="90" t="s">
        <v>60</v>
      </c>
      <c r="B249" s="91" t="s">
        <v>874</v>
      </c>
      <c r="C249" s="91" t="s">
        <v>1094</v>
      </c>
      <c r="D249" s="91" t="s">
        <v>1095</v>
      </c>
      <c r="E249" s="91"/>
      <c r="F249" s="91"/>
      <c r="G249" s="91"/>
      <c r="H249" s="92">
        <v>0.22847222222222222</v>
      </c>
      <c r="I249" s="92">
        <v>0.87152777777777779</v>
      </c>
    </row>
    <row r="250" spans="1:9" x14ac:dyDescent="0.15">
      <c r="A250" s="90" t="s">
        <v>61</v>
      </c>
      <c r="B250" s="91"/>
      <c r="C250" s="91" t="s">
        <v>1096</v>
      </c>
      <c r="D250" s="91" t="s">
        <v>878</v>
      </c>
      <c r="E250" s="91" t="s">
        <v>1097</v>
      </c>
      <c r="F250" s="91" t="s">
        <v>1098</v>
      </c>
      <c r="G250" s="91" t="s">
        <v>31</v>
      </c>
      <c r="H250" s="92">
        <v>0.2298611111111111</v>
      </c>
      <c r="I250" s="92">
        <v>0.86944444444444446</v>
      </c>
    </row>
    <row r="251" spans="1:9" x14ac:dyDescent="0.15">
      <c r="A251" s="90" t="s">
        <v>62</v>
      </c>
      <c r="B251" s="91"/>
      <c r="C251" s="91" t="s">
        <v>1099</v>
      </c>
      <c r="D251" s="91" t="s">
        <v>1100</v>
      </c>
      <c r="E251" s="91" t="s">
        <v>1101</v>
      </c>
      <c r="F251" s="91" t="s">
        <v>1102</v>
      </c>
      <c r="G251" s="91"/>
      <c r="H251" s="92">
        <v>0.23125000000000001</v>
      </c>
      <c r="I251" s="92">
        <v>0.86805555555555558</v>
      </c>
    </row>
    <row r="252" spans="1:9" x14ac:dyDescent="0.15">
      <c r="A252" s="90" t="s">
        <v>63</v>
      </c>
      <c r="B252" s="91"/>
      <c r="C252" s="91" t="s">
        <v>1103</v>
      </c>
      <c r="D252" s="91" t="s">
        <v>1104</v>
      </c>
      <c r="E252" s="91" t="s">
        <v>1105</v>
      </c>
      <c r="F252" s="91" t="s">
        <v>1106</v>
      </c>
      <c r="G252" s="91"/>
      <c r="H252" s="92">
        <v>0.2326388888888889</v>
      </c>
      <c r="I252" s="92">
        <v>0.8666666666666667</v>
      </c>
    </row>
    <row r="253" spans="1:9" x14ac:dyDescent="0.15">
      <c r="A253" s="90" t="s">
        <v>64</v>
      </c>
      <c r="B253" s="91"/>
      <c r="C253" s="91" t="s">
        <v>1107</v>
      </c>
      <c r="D253" s="91" t="s">
        <v>1108</v>
      </c>
      <c r="E253" s="91" t="s">
        <v>1109</v>
      </c>
      <c r="F253" s="91" t="s">
        <v>1110</v>
      </c>
      <c r="G253" s="91"/>
      <c r="H253" s="92">
        <v>0.23402777777777778</v>
      </c>
      <c r="I253" s="92">
        <v>0.86458333333333337</v>
      </c>
    </row>
    <row r="254" spans="1:9" x14ac:dyDescent="0.15">
      <c r="A254" s="90" t="s">
        <v>65</v>
      </c>
      <c r="B254" s="91"/>
      <c r="C254" s="91" t="s">
        <v>1111</v>
      </c>
      <c r="D254" s="91" t="s">
        <v>1112</v>
      </c>
      <c r="E254" s="91" t="s">
        <v>1113</v>
      </c>
      <c r="F254" s="91" t="s">
        <v>1114</v>
      </c>
      <c r="G254" s="91"/>
      <c r="H254" s="92">
        <v>0.23541666666666666</v>
      </c>
      <c r="I254" s="92">
        <v>0.86319444444444449</v>
      </c>
    </row>
    <row r="255" spans="1:9" x14ac:dyDescent="0.15">
      <c r="A255" s="90" t="s">
        <v>66</v>
      </c>
      <c r="B255" s="91"/>
      <c r="C255" s="91" t="s">
        <v>1115</v>
      </c>
      <c r="D255" s="91" t="s">
        <v>1116</v>
      </c>
      <c r="E255" s="91" t="s">
        <v>1117</v>
      </c>
      <c r="F255" s="91"/>
      <c r="G255" s="91"/>
      <c r="H255" s="92">
        <v>0.23749999999999999</v>
      </c>
      <c r="I255" s="92">
        <v>0.86111111111111116</v>
      </c>
    </row>
    <row r="256" spans="1:9" x14ac:dyDescent="0.15">
      <c r="A256" s="90" t="s">
        <v>67</v>
      </c>
      <c r="B256" s="91" t="s">
        <v>1118</v>
      </c>
      <c r="C256" s="91" t="s">
        <v>1119</v>
      </c>
      <c r="D256" s="91" t="s">
        <v>1120</v>
      </c>
      <c r="E256" s="91" t="s">
        <v>1121</v>
      </c>
      <c r="F256" s="91"/>
      <c r="G256" s="91"/>
      <c r="H256" s="92">
        <v>0.2388888888888889</v>
      </c>
      <c r="I256" s="92">
        <v>0.85972222222222228</v>
      </c>
    </row>
    <row r="257" spans="1:9" x14ac:dyDescent="0.15">
      <c r="A257" s="90" t="s">
        <v>68</v>
      </c>
      <c r="B257" s="91" t="s">
        <v>1122</v>
      </c>
      <c r="C257" s="91" t="s">
        <v>1123</v>
      </c>
      <c r="D257" s="91" t="s">
        <v>1124</v>
      </c>
      <c r="E257" s="91" t="s">
        <v>1125</v>
      </c>
      <c r="F257" s="91"/>
      <c r="G257" s="91" t="s">
        <v>7</v>
      </c>
      <c r="H257" s="92">
        <v>0.24027777777777778</v>
      </c>
      <c r="I257" s="92">
        <v>0.85763888888888884</v>
      </c>
    </row>
    <row r="258" spans="1:9" x14ac:dyDescent="0.15">
      <c r="A258" s="90" t="s">
        <v>69</v>
      </c>
      <c r="B258" s="91" t="s">
        <v>1126</v>
      </c>
      <c r="C258" s="91" t="s">
        <v>1127</v>
      </c>
      <c r="D258" s="91" t="s">
        <v>1128</v>
      </c>
      <c r="E258" s="91" t="s">
        <v>1129</v>
      </c>
      <c r="F258" s="91"/>
      <c r="G258" s="91"/>
      <c r="H258" s="92">
        <v>0.24166666666666667</v>
      </c>
      <c r="I258" s="92">
        <v>0.85555555555555551</v>
      </c>
    </row>
    <row r="259" spans="1:9" x14ac:dyDescent="0.15">
      <c r="A259" s="90" t="s">
        <v>70</v>
      </c>
      <c r="B259" s="91" t="s">
        <v>1130</v>
      </c>
      <c r="C259" s="91" t="s">
        <v>1131</v>
      </c>
      <c r="D259" s="91" t="s">
        <v>1132</v>
      </c>
      <c r="E259" s="91" t="s">
        <v>1133</v>
      </c>
      <c r="F259" s="91"/>
      <c r="G259" s="91"/>
      <c r="H259" s="92">
        <v>0.24305555555555555</v>
      </c>
      <c r="I259" s="92">
        <v>0.85416666666666663</v>
      </c>
    </row>
    <row r="260" spans="1:9" x14ac:dyDescent="0.15">
      <c r="A260" s="90" t="s">
        <v>71</v>
      </c>
      <c r="B260" s="91" t="s">
        <v>1134</v>
      </c>
      <c r="C260" s="91" t="s">
        <v>1135</v>
      </c>
      <c r="D260" s="91" t="s">
        <v>1136</v>
      </c>
      <c r="E260" s="91" t="s">
        <v>1137</v>
      </c>
      <c r="F260" s="91"/>
      <c r="G260" s="91"/>
      <c r="H260" s="92">
        <v>0.24444444444444444</v>
      </c>
      <c r="I260" s="92">
        <v>0.8520833333333333</v>
      </c>
    </row>
    <row r="261" spans="1:9" x14ac:dyDescent="0.15">
      <c r="A261" s="90" t="s">
        <v>72</v>
      </c>
      <c r="B261" s="91" t="s">
        <v>1138</v>
      </c>
      <c r="C261" s="91" t="s">
        <v>1139</v>
      </c>
      <c r="D261" s="91" t="s">
        <v>1140</v>
      </c>
      <c r="E261" s="91" t="s">
        <v>1141</v>
      </c>
      <c r="F261" s="91"/>
      <c r="G261" s="91"/>
      <c r="H261" s="92">
        <v>0.24583333333333332</v>
      </c>
      <c r="I261" s="92">
        <v>0.85069444444444442</v>
      </c>
    </row>
    <row r="262" spans="1:9" x14ac:dyDescent="0.15">
      <c r="A262" s="90" t="s">
        <v>73</v>
      </c>
      <c r="B262" s="91" t="s">
        <v>1142</v>
      </c>
      <c r="C262" s="91" t="s">
        <v>1143</v>
      </c>
      <c r="D262" s="91" t="s">
        <v>1144</v>
      </c>
      <c r="E262" s="91" t="s">
        <v>1145</v>
      </c>
      <c r="F262" s="91"/>
      <c r="G262" s="91"/>
      <c r="H262" s="92">
        <v>0.24722222222222223</v>
      </c>
      <c r="I262" s="92">
        <v>0.84861111111111109</v>
      </c>
    </row>
    <row r="263" spans="1:9" x14ac:dyDescent="0.15">
      <c r="A263" s="90" t="s">
        <v>74</v>
      </c>
      <c r="B263" s="91" t="s">
        <v>1146</v>
      </c>
      <c r="C263" s="91" t="s">
        <v>1147</v>
      </c>
      <c r="D263" s="91" t="s">
        <v>1148</v>
      </c>
      <c r="E263" s="91"/>
      <c r="F263" s="91"/>
      <c r="G263" s="91"/>
      <c r="H263" s="92">
        <v>0.24861111111111112</v>
      </c>
      <c r="I263" s="92">
        <v>0.84652777777777777</v>
      </c>
    </row>
    <row r="264" spans="1:9" x14ac:dyDescent="0.15">
      <c r="A264" s="90" t="s">
        <v>75</v>
      </c>
      <c r="B264" s="91"/>
      <c r="C264" s="91" t="s">
        <v>1149</v>
      </c>
      <c r="D264" s="91" t="s">
        <v>1150</v>
      </c>
      <c r="E264" s="91" t="s">
        <v>1151</v>
      </c>
      <c r="F264" s="91" t="s">
        <v>1152</v>
      </c>
      <c r="G264" s="91" t="s">
        <v>14</v>
      </c>
      <c r="H264" s="92">
        <v>0.25</v>
      </c>
      <c r="I264" s="92">
        <v>0.84513888888888888</v>
      </c>
    </row>
    <row r="265" spans="1:9" x14ac:dyDescent="0.15">
      <c r="A265" s="90" t="s">
        <v>76</v>
      </c>
      <c r="B265" s="91"/>
      <c r="C265" s="91" t="s">
        <v>1153</v>
      </c>
      <c r="D265" s="91" t="s">
        <v>1154</v>
      </c>
      <c r="E265" s="91" t="s">
        <v>1155</v>
      </c>
      <c r="F265" s="91" t="s">
        <v>1156</v>
      </c>
      <c r="G265" s="91"/>
      <c r="H265" s="92">
        <v>0.25138888888888888</v>
      </c>
      <c r="I265" s="92">
        <v>0.84305555555555556</v>
      </c>
    </row>
    <row r="266" spans="1:9" x14ac:dyDescent="0.15">
      <c r="A266" s="90" t="s">
        <v>77</v>
      </c>
      <c r="B266" s="91"/>
      <c r="C266" s="91" t="s">
        <v>1157</v>
      </c>
      <c r="D266" s="91" t="s">
        <v>1158</v>
      </c>
      <c r="E266" s="91" t="s">
        <v>1159</v>
      </c>
      <c r="F266" s="91" t="s">
        <v>1160</v>
      </c>
      <c r="G266" s="91"/>
      <c r="H266" s="92">
        <v>0.25277777777777777</v>
      </c>
      <c r="I266" s="92">
        <v>0.84097222222222223</v>
      </c>
    </row>
    <row r="267" spans="1:9" x14ac:dyDescent="0.15">
      <c r="A267" s="90" t="s">
        <v>78</v>
      </c>
      <c r="B267" s="91"/>
      <c r="C267" s="91" t="s">
        <v>1161</v>
      </c>
      <c r="D267" s="91" t="s">
        <v>1162</v>
      </c>
      <c r="E267" s="91" t="s">
        <v>1163</v>
      </c>
      <c r="F267" s="91" t="s">
        <v>1164</v>
      </c>
      <c r="G267" s="91"/>
      <c r="H267" s="92">
        <v>0.25416666666666665</v>
      </c>
      <c r="I267" s="92">
        <v>0.83888888888888891</v>
      </c>
    </row>
    <row r="268" spans="1:9" x14ac:dyDescent="0.15">
      <c r="A268" s="90" t="s">
        <v>0</v>
      </c>
      <c r="B268" s="91"/>
      <c r="C268" s="91" t="s">
        <v>1165</v>
      </c>
      <c r="D268" s="91" t="s">
        <v>1166</v>
      </c>
      <c r="E268" s="91" t="s">
        <v>1167</v>
      </c>
      <c r="F268" s="91"/>
      <c r="G268" s="91"/>
      <c r="H268" s="92">
        <v>0.25624999999999998</v>
      </c>
      <c r="I268" s="92">
        <v>0.83750000000000002</v>
      </c>
    </row>
    <row r="269" spans="1:9" x14ac:dyDescent="0.15">
      <c r="A269" s="33"/>
    </row>
    <row r="270" spans="1:9" ht="23" x14ac:dyDescent="0.15">
      <c r="A270" s="89">
        <v>46997</v>
      </c>
    </row>
    <row r="271" spans="1:9" x14ac:dyDescent="0.15">
      <c r="A271" s="12" t="s">
        <v>1</v>
      </c>
      <c r="B271" s="12" t="s">
        <v>2</v>
      </c>
      <c r="C271" s="12" t="s">
        <v>3</v>
      </c>
      <c r="D271" s="12" t="s">
        <v>2</v>
      </c>
      <c r="E271" s="12" t="s">
        <v>3</v>
      </c>
      <c r="F271" s="12" t="s">
        <v>2</v>
      </c>
      <c r="G271" s="12" t="s">
        <v>4</v>
      </c>
      <c r="H271" s="12" t="s">
        <v>5</v>
      </c>
      <c r="I271" s="12" t="s">
        <v>6</v>
      </c>
    </row>
    <row r="272" spans="1:9" x14ac:dyDescent="0.15">
      <c r="A272" s="90" t="s">
        <v>229</v>
      </c>
      <c r="B272" s="91" t="s">
        <v>1168</v>
      </c>
      <c r="C272" s="91" t="s">
        <v>1169</v>
      </c>
      <c r="D272" s="91" t="s">
        <v>1170</v>
      </c>
      <c r="E272" s="91" t="s">
        <v>1171</v>
      </c>
      <c r="F272" s="91"/>
      <c r="G272" s="91"/>
      <c r="H272" s="92">
        <v>0.25763888888888886</v>
      </c>
      <c r="I272" s="92">
        <v>0.8354166666666667</v>
      </c>
    </row>
    <row r="273" spans="1:9" x14ac:dyDescent="0.15">
      <c r="A273" s="90" t="s">
        <v>230</v>
      </c>
      <c r="B273" s="91" t="s">
        <v>1172</v>
      </c>
      <c r="C273" s="91" t="s">
        <v>1173</v>
      </c>
      <c r="D273" s="91" t="s">
        <v>1174</v>
      </c>
      <c r="E273" s="91" t="s">
        <v>1175</v>
      </c>
      <c r="F273" s="91"/>
      <c r="G273" s="91"/>
      <c r="H273" s="92">
        <v>0.2590277777777778</v>
      </c>
      <c r="I273" s="92">
        <v>0.83402777777777781</v>
      </c>
    </row>
    <row r="274" spans="1:9" x14ac:dyDescent="0.15">
      <c r="A274" s="90" t="s">
        <v>231</v>
      </c>
      <c r="B274" s="91" t="s">
        <v>1176</v>
      </c>
      <c r="C274" s="91" t="s">
        <v>1177</v>
      </c>
      <c r="D274" s="91" t="s">
        <v>1178</v>
      </c>
      <c r="E274" s="91" t="s">
        <v>1179</v>
      </c>
      <c r="F274" s="91"/>
      <c r="G274" s="91"/>
      <c r="H274" s="92">
        <v>0.26041666666666669</v>
      </c>
      <c r="I274" s="92">
        <v>0.83194444444444449</v>
      </c>
    </row>
    <row r="275" spans="1:9" x14ac:dyDescent="0.15">
      <c r="A275" s="90" t="s">
        <v>232</v>
      </c>
      <c r="B275" s="91" t="s">
        <v>1180</v>
      </c>
      <c r="C275" s="91" t="s">
        <v>1181</v>
      </c>
      <c r="D275" s="91" t="s">
        <v>1182</v>
      </c>
      <c r="E275" s="91" t="s">
        <v>1183</v>
      </c>
      <c r="F275" s="91"/>
      <c r="G275" s="91" t="s">
        <v>23</v>
      </c>
      <c r="H275" s="92">
        <v>0.26180555555555557</v>
      </c>
      <c r="I275" s="92">
        <v>0.82986111111111116</v>
      </c>
    </row>
    <row r="276" spans="1:9" x14ac:dyDescent="0.15">
      <c r="A276" s="90" t="s">
        <v>233</v>
      </c>
      <c r="B276" s="91" t="s">
        <v>1184</v>
      </c>
      <c r="C276" s="91" t="s">
        <v>1185</v>
      </c>
      <c r="D276" s="91" t="s">
        <v>1186</v>
      </c>
      <c r="E276" s="91" t="s">
        <v>1187</v>
      </c>
      <c r="F276" s="91"/>
      <c r="G276" s="91"/>
      <c r="H276" s="92">
        <v>0.26319444444444445</v>
      </c>
      <c r="I276" s="92">
        <v>0.82847222222222228</v>
      </c>
    </row>
    <row r="277" spans="1:9" x14ac:dyDescent="0.15">
      <c r="A277" s="90" t="s">
        <v>234</v>
      </c>
      <c r="B277" s="91" t="s">
        <v>1188</v>
      </c>
      <c r="C277" s="91" t="s">
        <v>1189</v>
      </c>
      <c r="D277" s="91" t="s">
        <v>1190</v>
      </c>
      <c r="E277" s="91" t="s">
        <v>1191</v>
      </c>
      <c r="F277" s="91"/>
      <c r="G277" s="91"/>
      <c r="H277" s="92">
        <v>0.26458333333333334</v>
      </c>
      <c r="I277" s="92">
        <v>0.82638888888888884</v>
      </c>
    </row>
    <row r="278" spans="1:9" x14ac:dyDescent="0.15">
      <c r="A278" s="90" t="s">
        <v>235</v>
      </c>
      <c r="B278" s="91" t="s">
        <v>1192</v>
      </c>
      <c r="C278" s="91" t="s">
        <v>1193</v>
      </c>
      <c r="D278" s="91" t="s">
        <v>590</v>
      </c>
      <c r="E278" s="91" t="s">
        <v>1082</v>
      </c>
      <c r="F278" s="91"/>
      <c r="G278" s="91"/>
      <c r="H278" s="92">
        <v>0.26597222222222222</v>
      </c>
      <c r="I278" s="92">
        <v>0.82430555555555551</v>
      </c>
    </row>
    <row r="279" spans="1:9" x14ac:dyDescent="0.15">
      <c r="A279" s="90" t="s">
        <v>236</v>
      </c>
      <c r="B279" s="91" t="s">
        <v>1194</v>
      </c>
      <c r="C279" s="91" t="s">
        <v>1195</v>
      </c>
      <c r="D279" s="91" t="s">
        <v>1196</v>
      </c>
      <c r="E279" s="91" t="s">
        <v>1086</v>
      </c>
      <c r="F279" s="91"/>
      <c r="G279" s="91"/>
      <c r="H279" s="92">
        <v>0.2673611111111111</v>
      </c>
      <c r="I279" s="92">
        <v>0.82222222222222219</v>
      </c>
    </row>
    <row r="280" spans="1:9" x14ac:dyDescent="0.15">
      <c r="A280" s="90" t="s">
        <v>237</v>
      </c>
      <c r="B280" s="91" t="s">
        <v>1197</v>
      </c>
      <c r="C280" s="91" t="s">
        <v>1198</v>
      </c>
      <c r="D280" s="91" t="s">
        <v>1199</v>
      </c>
      <c r="E280" s="91" t="s">
        <v>1200</v>
      </c>
      <c r="F280" s="91"/>
      <c r="G280" s="91"/>
      <c r="H280" s="92">
        <v>0.26874999999999999</v>
      </c>
      <c r="I280" s="92">
        <v>0.8208333333333333</v>
      </c>
    </row>
    <row r="281" spans="1:9" x14ac:dyDescent="0.15">
      <c r="A281" s="90" t="s">
        <v>121</v>
      </c>
      <c r="B281" s="91" t="s">
        <v>1201</v>
      </c>
      <c r="C281" s="91" t="s">
        <v>1202</v>
      </c>
      <c r="D281" s="91" t="s">
        <v>1203</v>
      </c>
      <c r="E281" s="91" t="s">
        <v>1204</v>
      </c>
      <c r="F281" s="91"/>
      <c r="G281" s="91"/>
      <c r="H281" s="92">
        <v>0.27013888888888887</v>
      </c>
      <c r="I281" s="92">
        <v>0.81874999999999998</v>
      </c>
    </row>
    <row r="282" spans="1:9" x14ac:dyDescent="0.15">
      <c r="A282" s="90" t="s">
        <v>122</v>
      </c>
      <c r="B282" s="91" t="s">
        <v>1205</v>
      </c>
      <c r="C282" s="91" t="s">
        <v>1206</v>
      </c>
      <c r="D282" s="91" t="s">
        <v>1207</v>
      </c>
      <c r="E282" s="91"/>
      <c r="F282" s="91"/>
      <c r="G282" s="91"/>
      <c r="H282" s="92">
        <v>0.27152777777777776</v>
      </c>
      <c r="I282" s="92">
        <v>0.81666666666666665</v>
      </c>
    </row>
    <row r="283" spans="1:9" x14ac:dyDescent="0.15">
      <c r="A283" s="90" t="s">
        <v>123</v>
      </c>
      <c r="B283" s="91"/>
      <c r="C283" s="91" t="s">
        <v>1208</v>
      </c>
      <c r="D283" s="91" t="s">
        <v>1209</v>
      </c>
      <c r="E283" s="91" t="s">
        <v>1210</v>
      </c>
      <c r="F283" s="91" t="s">
        <v>1211</v>
      </c>
      <c r="G283" s="91" t="s">
        <v>31</v>
      </c>
      <c r="H283" s="92">
        <v>0.27291666666666664</v>
      </c>
      <c r="I283" s="92">
        <v>0.81458333333333333</v>
      </c>
    </row>
    <row r="284" spans="1:9" x14ac:dyDescent="0.15">
      <c r="A284" s="90" t="s">
        <v>124</v>
      </c>
      <c r="B284" s="91"/>
      <c r="C284" s="91" t="s">
        <v>1212</v>
      </c>
      <c r="D284" s="91" t="s">
        <v>1213</v>
      </c>
      <c r="E284" s="91" t="s">
        <v>1214</v>
      </c>
      <c r="F284" s="91" t="s">
        <v>1215</v>
      </c>
      <c r="G284" s="91"/>
      <c r="H284" s="92">
        <v>0.27430555555555558</v>
      </c>
      <c r="I284" s="92">
        <v>0.81319444444444444</v>
      </c>
    </row>
    <row r="285" spans="1:9" x14ac:dyDescent="0.15">
      <c r="A285" s="90" t="s">
        <v>125</v>
      </c>
      <c r="B285" s="91"/>
      <c r="C285" s="91" t="s">
        <v>1216</v>
      </c>
      <c r="D285" s="91" t="s">
        <v>1217</v>
      </c>
      <c r="E285" s="91" t="s">
        <v>1218</v>
      </c>
      <c r="F285" s="91" t="s">
        <v>1219</v>
      </c>
      <c r="G285" s="91"/>
      <c r="H285" s="92">
        <v>0.27569444444444446</v>
      </c>
      <c r="I285" s="92">
        <v>0.81111111111111112</v>
      </c>
    </row>
    <row r="286" spans="1:9" x14ac:dyDescent="0.15">
      <c r="A286" s="90" t="s">
        <v>126</v>
      </c>
      <c r="B286" s="91"/>
      <c r="C286" s="91" t="s">
        <v>1220</v>
      </c>
      <c r="D286" s="91" t="s">
        <v>1221</v>
      </c>
      <c r="E286" s="91" t="s">
        <v>1222</v>
      </c>
      <c r="F286" s="91" t="s">
        <v>1223</v>
      </c>
      <c r="G286" s="91"/>
      <c r="H286" s="92">
        <v>0.27708333333333335</v>
      </c>
      <c r="I286" s="92">
        <v>0.80902777777777779</v>
      </c>
    </row>
    <row r="287" spans="1:9" x14ac:dyDescent="0.15">
      <c r="A287" s="90" t="s">
        <v>127</v>
      </c>
      <c r="B287" s="91"/>
      <c r="C287" s="91" t="s">
        <v>732</v>
      </c>
      <c r="D287" s="91" t="s">
        <v>1224</v>
      </c>
      <c r="E287" s="91" t="s">
        <v>1225</v>
      </c>
      <c r="F287" s="91"/>
      <c r="G287" s="91"/>
      <c r="H287" s="92">
        <v>0.27847222222222223</v>
      </c>
      <c r="I287" s="92">
        <v>0.80763888888888891</v>
      </c>
    </row>
    <row r="288" spans="1:9" x14ac:dyDescent="0.15">
      <c r="A288" s="90" t="s">
        <v>128</v>
      </c>
      <c r="B288" s="91" t="s">
        <v>1226</v>
      </c>
      <c r="C288" s="91" t="s">
        <v>1227</v>
      </c>
      <c r="D288" s="91" t="s">
        <v>1228</v>
      </c>
      <c r="E288" s="91" t="s">
        <v>1229</v>
      </c>
      <c r="F288" s="91"/>
      <c r="G288" s="91"/>
      <c r="H288" s="92">
        <v>0.27986111111111112</v>
      </c>
      <c r="I288" s="92">
        <v>0.80555555555555558</v>
      </c>
    </row>
    <row r="289" spans="1:9" x14ac:dyDescent="0.15">
      <c r="A289" s="90" t="s">
        <v>129</v>
      </c>
      <c r="B289" s="91" t="s">
        <v>1230</v>
      </c>
      <c r="C289" s="91" t="s">
        <v>1231</v>
      </c>
      <c r="D289" s="91" t="s">
        <v>1232</v>
      </c>
      <c r="E289" s="91" t="s">
        <v>1233</v>
      </c>
      <c r="F289" s="91"/>
      <c r="G289" s="91" t="s">
        <v>7</v>
      </c>
      <c r="H289" s="92">
        <v>0.28194444444444444</v>
      </c>
      <c r="I289" s="92">
        <v>0.80347222222222225</v>
      </c>
    </row>
    <row r="290" spans="1:9" x14ac:dyDescent="0.15">
      <c r="A290" s="90" t="s">
        <v>130</v>
      </c>
      <c r="B290" s="91" t="s">
        <v>1234</v>
      </c>
      <c r="C290" s="91" t="s">
        <v>1235</v>
      </c>
      <c r="D290" s="91" t="s">
        <v>1236</v>
      </c>
      <c r="E290" s="91" t="s">
        <v>1237</v>
      </c>
      <c r="F290" s="91"/>
      <c r="G290" s="91"/>
      <c r="H290" s="92">
        <v>0.28333333333333333</v>
      </c>
      <c r="I290" s="92">
        <v>0.80138888888888893</v>
      </c>
    </row>
    <row r="291" spans="1:9" x14ac:dyDescent="0.15">
      <c r="A291" s="90" t="s">
        <v>131</v>
      </c>
      <c r="B291" s="91" t="s">
        <v>1238</v>
      </c>
      <c r="C291" s="91" t="s">
        <v>1239</v>
      </c>
      <c r="D291" s="91" t="s">
        <v>1240</v>
      </c>
      <c r="E291" s="91" t="s">
        <v>1241</v>
      </c>
      <c r="F291" s="91"/>
      <c r="G291" s="91"/>
      <c r="H291" s="92">
        <v>0.28472222222222221</v>
      </c>
      <c r="I291" s="92">
        <v>0.7993055555555556</v>
      </c>
    </row>
    <row r="292" spans="1:9" x14ac:dyDescent="0.15">
      <c r="A292" s="90" t="s">
        <v>132</v>
      </c>
      <c r="B292" s="91" t="s">
        <v>1242</v>
      </c>
      <c r="C292" s="91" t="s">
        <v>1243</v>
      </c>
      <c r="D292" s="91" t="s">
        <v>1244</v>
      </c>
      <c r="E292" s="91" t="s">
        <v>1245</v>
      </c>
      <c r="F292" s="91"/>
      <c r="G292" s="91"/>
      <c r="H292" s="92">
        <v>0.28611111111111109</v>
      </c>
      <c r="I292" s="92">
        <v>0.79791666666666672</v>
      </c>
    </row>
    <row r="293" spans="1:9" x14ac:dyDescent="0.15">
      <c r="A293" s="90" t="s">
        <v>133</v>
      </c>
      <c r="B293" s="91" t="s">
        <v>1246</v>
      </c>
      <c r="C293" s="91" t="s">
        <v>1247</v>
      </c>
      <c r="D293" s="91" t="s">
        <v>1248</v>
      </c>
      <c r="E293" s="91" t="s">
        <v>1249</v>
      </c>
      <c r="F293" s="91"/>
      <c r="G293" s="91"/>
      <c r="H293" s="92">
        <v>0.28749999999999998</v>
      </c>
      <c r="I293" s="92">
        <v>0.79583333333333328</v>
      </c>
    </row>
    <row r="294" spans="1:9" x14ac:dyDescent="0.15">
      <c r="A294" s="90" t="s">
        <v>134</v>
      </c>
      <c r="B294" s="91" t="s">
        <v>1250</v>
      </c>
      <c r="C294" s="91" t="s">
        <v>980</v>
      </c>
      <c r="D294" s="91" t="s">
        <v>1251</v>
      </c>
      <c r="E294" s="91" t="s">
        <v>1033</v>
      </c>
      <c r="F294" s="91"/>
      <c r="G294" s="91"/>
      <c r="H294" s="92">
        <v>0.28888888888888886</v>
      </c>
      <c r="I294" s="92">
        <v>0.79374999999999996</v>
      </c>
    </row>
    <row r="295" spans="1:9" x14ac:dyDescent="0.15">
      <c r="A295" s="90" t="s">
        <v>135</v>
      </c>
      <c r="B295" s="91" t="s">
        <v>1252</v>
      </c>
      <c r="C295" s="91" t="s">
        <v>1253</v>
      </c>
      <c r="D295" s="91" t="s">
        <v>1254</v>
      </c>
      <c r="E295" s="91"/>
      <c r="F295" s="91"/>
      <c r="G295" s="91"/>
      <c r="H295" s="92">
        <v>0.2902777777777778</v>
      </c>
      <c r="I295" s="92">
        <v>0.79166666666666663</v>
      </c>
    </row>
    <row r="296" spans="1:9" x14ac:dyDescent="0.15">
      <c r="A296" s="90" t="s">
        <v>136</v>
      </c>
      <c r="B296" s="91"/>
      <c r="C296" s="91" t="s">
        <v>1255</v>
      </c>
      <c r="D296" s="91" t="s">
        <v>1256</v>
      </c>
      <c r="E296" s="91" t="s">
        <v>1257</v>
      </c>
      <c r="F296" s="91" t="s">
        <v>1258</v>
      </c>
      <c r="G296" s="91" t="s">
        <v>14</v>
      </c>
      <c r="H296" s="92">
        <v>0.29166666666666669</v>
      </c>
      <c r="I296" s="92">
        <v>0.79027777777777775</v>
      </c>
    </row>
    <row r="297" spans="1:9" x14ac:dyDescent="0.15">
      <c r="A297" s="90" t="s">
        <v>137</v>
      </c>
      <c r="B297" s="91"/>
      <c r="C297" s="91" t="s">
        <v>1259</v>
      </c>
      <c r="D297" s="91" t="s">
        <v>1260</v>
      </c>
      <c r="E297" s="91" t="s">
        <v>1261</v>
      </c>
      <c r="F297" s="91" t="s">
        <v>1262</v>
      </c>
      <c r="G297" s="91"/>
      <c r="H297" s="92">
        <v>0.29305555555555557</v>
      </c>
      <c r="I297" s="92">
        <v>0.78819444444444442</v>
      </c>
    </row>
    <row r="298" spans="1:9" x14ac:dyDescent="0.15">
      <c r="A298" s="90" t="s">
        <v>138</v>
      </c>
      <c r="B298" s="91"/>
      <c r="C298" s="91" t="s">
        <v>1263</v>
      </c>
      <c r="D298" s="91" t="s">
        <v>1264</v>
      </c>
      <c r="E298" s="91" t="s">
        <v>1265</v>
      </c>
      <c r="F298" s="91" t="s">
        <v>1266</v>
      </c>
      <c r="G298" s="91"/>
      <c r="H298" s="92">
        <v>0.29444444444444445</v>
      </c>
      <c r="I298" s="92">
        <v>0.78611111111111109</v>
      </c>
    </row>
    <row r="299" spans="1:9" x14ac:dyDescent="0.15">
      <c r="A299" s="90" t="s">
        <v>139</v>
      </c>
      <c r="B299" s="91"/>
      <c r="C299" s="91" t="s">
        <v>1267</v>
      </c>
      <c r="D299" s="91" t="s">
        <v>1268</v>
      </c>
      <c r="E299" s="91" t="s">
        <v>1269</v>
      </c>
      <c r="F299" s="91" t="s">
        <v>1270</v>
      </c>
      <c r="G299" s="91"/>
      <c r="H299" s="92">
        <v>0.29583333333333334</v>
      </c>
      <c r="I299" s="92">
        <v>0.78402777777777777</v>
      </c>
    </row>
    <row r="300" spans="1:9" x14ac:dyDescent="0.15">
      <c r="A300" s="90" t="s">
        <v>140</v>
      </c>
      <c r="B300" s="91"/>
      <c r="C300" s="91" t="s">
        <v>1271</v>
      </c>
      <c r="D300" s="91" t="s">
        <v>1272</v>
      </c>
      <c r="E300" s="91" t="s">
        <v>1273</v>
      </c>
      <c r="F300" s="91" t="s">
        <v>1274</v>
      </c>
      <c r="G300" s="91"/>
      <c r="H300" s="92">
        <v>0.29722222222222222</v>
      </c>
      <c r="I300" s="92">
        <v>0.78263888888888888</v>
      </c>
    </row>
    <row r="301" spans="1:9" x14ac:dyDescent="0.15">
      <c r="A301" s="90" t="s">
        <v>141</v>
      </c>
      <c r="B301" s="91"/>
      <c r="C301" s="91" t="s">
        <v>1275</v>
      </c>
      <c r="D301" s="91" t="s">
        <v>1276</v>
      </c>
      <c r="E301" s="91" t="s">
        <v>1277</v>
      </c>
      <c r="F301" s="91"/>
      <c r="G301" s="91"/>
      <c r="H301" s="92">
        <v>0.2986111111111111</v>
      </c>
      <c r="I301" s="92">
        <v>0.78055555555555556</v>
      </c>
    </row>
    <row r="302" spans="1:9" x14ac:dyDescent="0.15">
      <c r="A302" s="33"/>
    </row>
    <row r="303" spans="1:9" ht="23" x14ac:dyDescent="0.15">
      <c r="A303" s="89">
        <v>47027</v>
      </c>
    </row>
    <row r="304" spans="1:9" x14ac:dyDescent="0.15">
      <c r="A304" s="12" t="s">
        <v>1</v>
      </c>
      <c r="B304" s="12" t="s">
        <v>2</v>
      </c>
      <c r="C304" s="12" t="s">
        <v>3</v>
      </c>
      <c r="D304" s="12" t="s">
        <v>2</v>
      </c>
      <c r="E304" s="12" t="s">
        <v>3</v>
      </c>
      <c r="F304" s="12" t="s">
        <v>2</v>
      </c>
      <c r="G304" s="12" t="s">
        <v>4</v>
      </c>
      <c r="H304" s="12" t="s">
        <v>5</v>
      </c>
      <c r="I304" s="12" t="s">
        <v>6</v>
      </c>
    </row>
    <row r="305" spans="1:9" x14ac:dyDescent="0.15">
      <c r="A305" s="90" t="s">
        <v>175</v>
      </c>
      <c r="B305" s="91" t="s">
        <v>1278</v>
      </c>
      <c r="C305" s="91" t="s">
        <v>1279</v>
      </c>
      <c r="D305" s="91" t="s">
        <v>1280</v>
      </c>
      <c r="E305" s="91" t="s">
        <v>1281</v>
      </c>
      <c r="F305" s="91"/>
      <c r="G305" s="91"/>
      <c r="H305" s="92">
        <v>0.3</v>
      </c>
      <c r="I305" s="92">
        <v>0.77847222222222223</v>
      </c>
    </row>
    <row r="306" spans="1:9" x14ac:dyDescent="0.15">
      <c r="A306" s="90" t="s">
        <v>176</v>
      </c>
      <c r="B306" s="91" t="s">
        <v>1282</v>
      </c>
      <c r="C306" s="91" t="s">
        <v>1283</v>
      </c>
      <c r="D306" s="91" t="s">
        <v>1284</v>
      </c>
      <c r="E306" s="91" t="s">
        <v>1285</v>
      </c>
      <c r="F306" s="91"/>
      <c r="G306" s="91"/>
      <c r="H306" s="92">
        <v>0.30208333333333331</v>
      </c>
      <c r="I306" s="92">
        <v>0.77638888888888891</v>
      </c>
    </row>
    <row r="307" spans="1:9" x14ac:dyDescent="0.15">
      <c r="A307" s="90" t="s">
        <v>177</v>
      </c>
      <c r="B307" s="91" t="s">
        <v>1286</v>
      </c>
      <c r="C307" s="91" t="s">
        <v>1177</v>
      </c>
      <c r="D307" s="91" t="s">
        <v>1287</v>
      </c>
      <c r="E307" s="91" t="s">
        <v>1288</v>
      </c>
      <c r="F307" s="91"/>
      <c r="G307" s="91" t="s">
        <v>23</v>
      </c>
      <c r="H307" s="92">
        <v>0.3034722222222222</v>
      </c>
      <c r="I307" s="92">
        <v>0.77500000000000002</v>
      </c>
    </row>
    <row r="308" spans="1:9" x14ac:dyDescent="0.15">
      <c r="A308" s="90" t="s">
        <v>178</v>
      </c>
      <c r="B308" s="91" t="s">
        <v>1180</v>
      </c>
      <c r="C308" s="91" t="s">
        <v>691</v>
      </c>
      <c r="D308" s="91" t="s">
        <v>1289</v>
      </c>
      <c r="E308" s="91" t="s">
        <v>1290</v>
      </c>
      <c r="F308" s="91"/>
      <c r="G308" s="91"/>
      <c r="H308" s="92">
        <v>0.30486111111111114</v>
      </c>
      <c r="I308" s="92">
        <v>0.7729166666666667</v>
      </c>
    </row>
    <row r="309" spans="1:9" x14ac:dyDescent="0.15">
      <c r="A309" s="90" t="s">
        <v>179</v>
      </c>
      <c r="B309" s="91" t="s">
        <v>1184</v>
      </c>
      <c r="C309" s="91" t="s">
        <v>1291</v>
      </c>
      <c r="D309" s="91" t="s">
        <v>1292</v>
      </c>
      <c r="E309" s="91" t="s">
        <v>1293</v>
      </c>
      <c r="F309" s="91"/>
      <c r="G309" s="91"/>
      <c r="H309" s="92">
        <v>0.30625000000000002</v>
      </c>
      <c r="I309" s="92">
        <v>0.77083333333333337</v>
      </c>
    </row>
    <row r="310" spans="1:9" x14ac:dyDescent="0.15">
      <c r="A310" s="90" t="s">
        <v>180</v>
      </c>
      <c r="B310" s="91" t="s">
        <v>1294</v>
      </c>
      <c r="C310" s="91" t="s">
        <v>1295</v>
      </c>
      <c r="D310" s="91" t="s">
        <v>586</v>
      </c>
      <c r="E310" s="91" t="s">
        <v>1296</v>
      </c>
      <c r="F310" s="91"/>
      <c r="G310" s="91"/>
      <c r="H310" s="92">
        <v>0.30763888888888891</v>
      </c>
      <c r="I310" s="92">
        <v>0.76875000000000004</v>
      </c>
    </row>
    <row r="311" spans="1:9" x14ac:dyDescent="0.15">
      <c r="A311" s="90" t="s">
        <v>181</v>
      </c>
      <c r="B311" s="91" t="s">
        <v>1297</v>
      </c>
      <c r="C311" s="91" t="s">
        <v>1298</v>
      </c>
      <c r="D311" s="91" t="s">
        <v>1299</v>
      </c>
      <c r="E311" s="91" t="s">
        <v>1300</v>
      </c>
      <c r="F311" s="91"/>
      <c r="G311" s="91"/>
      <c r="H311" s="92">
        <v>0.30902777777777779</v>
      </c>
      <c r="I311" s="92">
        <v>0.76736111111111116</v>
      </c>
    </row>
    <row r="312" spans="1:9" x14ac:dyDescent="0.15">
      <c r="A312" s="90" t="s">
        <v>182</v>
      </c>
      <c r="B312" s="91" t="s">
        <v>1301</v>
      </c>
      <c r="C312" s="91" t="s">
        <v>1302</v>
      </c>
      <c r="D312" s="91" t="s">
        <v>1303</v>
      </c>
      <c r="E312" s="91" t="s">
        <v>1304</v>
      </c>
      <c r="F312" s="91"/>
      <c r="G312" s="91"/>
      <c r="H312" s="92">
        <v>0.31041666666666667</v>
      </c>
      <c r="I312" s="92">
        <v>0.76527777777777772</v>
      </c>
    </row>
    <row r="313" spans="1:9" x14ac:dyDescent="0.15">
      <c r="A313" s="90" t="s">
        <v>183</v>
      </c>
      <c r="B313" s="91" t="s">
        <v>1305</v>
      </c>
      <c r="C313" s="91" t="s">
        <v>1306</v>
      </c>
      <c r="D313" s="91" t="s">
        <v>1089</v>
      </c>
      <c r="E313" s="91" t="s">
        <v>1307</v>
      </c>
      <c r="F313" s="91"/>
      <c r="G313" s="91"/>
      <c r="H313" s="92">
        <v>0.31180555555555556</v>
      </c>
      <c r="I313" s="92">
        <v>0.7631944444444444</v>
      </c>
    </row>
    <row r="314" spans="1:9" x14ac:dyDescent="0.15">
      <c r="A314" s="90" t="s">
        <v>100</v>
      </c>
      <c r="B314" s="91" t="s">
        <v>1308</v>
      </c>
      <c r="C314" s="91" t="s">
        <v>1309</v>
      </c>
      <c r="D314" s="91" t="s">
        <v>1310</v>
      </c>
      <c r="E314" s="91"/>
      <c r="F314" s="91"/>
      <c r="G314" s="91"/>
      <c r="H314" s="92">
        <v>0.31388888888888888</v>
      </c>
      <c r="I314" s="92">
        <v>0.76180555555555551</v>
      </c>
    </row>
    <row r="315" spans="1:9" x14ac:dyDescent="0.15">
      <c r="A315" s="90" t="s">
        <v>101</v>
      </c>
      <c r="B315" s="91"/>
      <c r="C315" s="91" t="s">
        <v>1096</v>
      </c>
      <c r="D315" s="91" t="s">
        <v>1311</v>
      </c>
      <c r="E315" s="91" t="s">
        <v>1312</v>
      </c>
      <c r="F315" s="91" t="s">
        <v>1313</v>
      </c>
      <c r="G315" s="91" t="s">
        <v>31</v>
      </c>
      <c r="H315" s="92">
        <v>0.31527777777777777</v>
      </c>
      <c r="I315" s="92">
        <v>0.75972222222222219</v>
      </c>
    </row>
    <row r="316" spans="1:9" x14ac:dyDescent="0.15">
      <c r="A316" s="90" t="s">
        <v>102</v>
      </c>
      <c r="B316" s="91"/>
      <c r="C316" s="91" t="s">
        <v>1314</v>
      </c>
      <c r="D316" s="91" t="s">
        <v>1315</v>
      </c>
      <c r="E316" s="91" t="s">
        <v>1316</v>
      </c>
      <c r="F316" s="91" t="s">
        <v>719</v>
      </c>
      <c r="G316" s="91"/>
      <c r="H316" s="92">
        <v>0.31666666666666665</v>
      </c>
      <c r="I316" s="92">
        <v>0.7583333333333333</v>
      </c>
    </row>
    <row r="317" spans="1:9" x14ac:dyDescent="0.15">
      <c r="A317" s="90" t="s">
        <v>103</v>
      </c>
      <c r="B317" s="91"/>
      <c r="C317" s="91" t="s">
        <v>1317</v>
      </c>
      <c r="D317" s="91" t="s">
        <v>1318</v>
      </c>
      <c r="E317" s="91" t="s">
        <v>1319</v>
      </c>
      <c r="F317" s="91" t="s">
        <v>1320</v>
      </c>
      <c r="G317" s="91"/>
      <c r="H317" s="92">
        <v>0.31805555555555554</v>
      </c>
      <c r="I317" s="92">
        <v>0.75624999999999998</v>
      </c>
    </row>
    <row r="318" spans="1:9" x14ac:dyDescent="0.15">
      <c r="A318" s="90" t="s">
        <v>104</v>
      </c>
      <c r="B318" s="91"/>
      <c r="C318" s="91" t="s">
        <v>1321</v>
      </c>
      <c r="D318" s="91" t="s">
        <v>1322</v>
      </c>
      <c r="E318" s="91" t="s">
        <v>1323</v>
      </c>
      <c r="F318" s="91" t="s">
        <v>1324</v>
      </c>
      <c r="G318" s="91"/>
      <c r="H318" s="92">
        <v>0.31944444444444442</v>
      </c>
      <c r="I318" s="92">
        <v>0.75416666666666665</v>
      </c>
    </row>
    <row r="319" spans="1:9" x14ac:dyDescent="0.15">
      <c r="A319" s="90" t="s">
        <v>105</v>
      </c>
      <c r="B319" s="91"/>
      <c r="C319" s="91" t="s">
        <v>1325</v>
      </c>
      <c r="D319" s="91" t="s">
        <v>1326</v>
      </c>
      <c r="E319" s="91" t="s">
        <v>1327</v>
      </c>
      <c r="F319" s="91" t="s">
        <v>1328</v>
      </c>
      <c r="G319" s="91"/>
      <c r="H319" s="92">
        <v>0.32083333333333336</v>
      </c>
      <c r="I319" s="92">
        <v>0.75277777777777777</v>
      </c>
    </row>
    <row r="320" spans="1:9" x14ac:dyDescent="0.15">
      <c r="A320" s="90" t="s">
        <v>106</v>
      </c>
      <c r="B320" s="91"/>
      <c r="C320" s="91" t="s">
        <v>1329</v>
      </c>
      <c r="D320" s="91" t="s">
        <v>1330</v>
      </c>
      <c r="E320" s="91" t="s">
        <v>1331</v>
      </c>
      <c r="F320" s="91"/>
      <c r="G320" s="91"/>
      <c r="H320" s="92">
        <v>0.32222222222222224</v>
      </c>
      <c r="I320" s="92">
        <v>0.75069444444444444</v>
      </c>
    </row>
    <row r="321" spans="1:9" x14ac:dyDescent="0.15">
      <c r="A321" s="90" t="s">
        <v>107</v>
      </c>
      <c r="B321" s="91" t="s">
        <v>1332</v>
      </c>
      <c r="C321" s="91" t="s">
        <v>1333</v>
      </c>
      <c r="D321" s="91" t="s">
        <v>1334</v>
      </c>
      <c r="E321" s="91" t="s">
        <v>1335</v>
      </c>
      <c r="F321" s="91"/>
      <c r="G321" s="91"/>
      <c r="H321" s="92">
        <v>0.32430555555555557</v>
      </c>
      <c r="I321" s="92">
        <v>0.74930555555555556</v>
      </c>
    </row>
    <row r="322" spans="1:9" x14ac:dyDescent="0.15">
      <c r="A322" s="90" t="s">
        <v>108</v>
      </c>
      <c r="B322" s="91" t="s">
        <v>1336</v>
      </c>
      <c r="C322" s="91" t="s">
        <v>1337</v>
      </c>
      <c r="D322" s="91" t="s">
        <v>1338</v>
      </c>
      <c r="E322" s="91" t="s">
        <v>1339</v>
      </c>
      <c r="F322" s="91"/>
      <c r="G322" s="91" t="s">
        <v>7</v>
      </c>
      <c r="H322" s="92">
        <v>0.32569444444444445</v>
      </c>
      <c r="I322" s="92">
        <v>0.74722222222222223</v>
      </c>
    </row>
    <row r="323" spans="1:9" x14ac:dyDescent="0.15">
      <c r="A323" s="90" t="s">
        <v>109</v>
      </c>
      <c r="B323" s="91" t="s">
        <v>1340</v>
      </c>
      <c r="C323" s="91" t="s">
        <v>1341</v>
      </c>
      <c r="D323" s="91" t="s">
        <v>635</v>
      </c>
      <c r="E323" s="91" t="s">
        <v>1342</v>
      </c>
      <c r="F323" s="91"/>
      <c r="G323" s="91"/>
      <c r="H323" s="92">
        <v>0.32708333333333334</v>
      </c>
      <c r="I323" s="92">
        <v>0.74513888888888891</v>
      </c>
    </row>
    <row r="324" spans="1:9" x14ac:dyDescent="0.15">
      <c r="A324" s="90" t="s">
        <v>110</v>
      </c>
      <c r="B324" s="91" t="s">
        <v>1343</v>
      </c>
      <c r="C324" s="91" t="s">
        <v>1344</v>
      </c>
      <c r="D324" s="91" t="s">
        <v>1345</v>
      </c>
      <c r="E324" s="91" t="s">
        <v>1346</v>
      </c>
      <c r="F324" s="91"/>
      <c r="G324" s="91"/>
      <c r="H324" s="92">
        <v>0.32847222222222222</v>
      </c>
      <c r="I324" s="92">
        <v>0.74375000000000002</v>
      </c>
    </row>
    <row r="325" spans="1:9" x14ac:dyDescent="0.15">
      <c r="A325" s="90" t="s">
        <v>111</v>
      </c>
      <c r="B325" s="91" t="s">
        <v>1347</v>
      </c>
      <c r="C325" s="91" t="s">
        <v>1348</v>
      </c>
      <c r="D325" s="91" t="s">
        <v>1349</v>
      </c>
      <c r="E325" s="91" t="s">
        <v>1350</v>
      </c>
      <c r="F325" s="91"/>
      <c r="G325" s="91"/>
      <c r="H325" s="92">
        <v>0.3298611111111111</v>
      </c>
      <c r="I325" s="92">
        <v>0.7416666666666667</v>
      </c>
    </row>
    <row r="326" spans="1:9" x14ac:dyDescent="0.15">
      <c r="A326" s="90" t="s">
        <v>112</v>
      </c>
      <c r="B326" s="91" t="s">
        <v>1351</v>
      </c>
      <c r="C326" s="91" t="s">
        <v>1352</v>
      </c>
      <c r="D326" s="91" t="s">
        <v>1353</v>
      </c>
      <c r="E326" s="91" t="s">
        <v>1354</v>
      </c>
      <c r="F326" s="91"/>
      <c r="G326" s="91"/>
      <c r="H326" s="92">
        <v>0.33124999999999999</v>
      </c>
      <c r="I326" s="92">
        <v>0.74027777777777781</v>
      </c>
    </row>
    <row r="327" spans="1:9" x14ac:dyDescent="0.15">
      <c r="A327" s="90" t="s">
        <v>113</v>
      </c>
      <c r="B327" s="91" t="s">
        <v>1355</v>
      </c>
      <c r="C327" s="91" t="s">
        <v>1356</v>
      </c>
      <c r="D327" s="91" t="s">
        <v>1357</v>
      </c>
      <c r="E327" s="91" t="s">
        <v>1358</v>
      </c>
      <c r="F327" s="91"/>
      <c r="G327" s="91"/>
      <c r="H327" s="92">
        <v>0.33333333333333331</v>
      </c>
      <c r="I327" s="92">
        <v>0.73819444444444449</v>
      </c>
    </row>
    <row r="328" spans="1:9" x14ac:dyDescent="0.15">
      <c r="A328" s="90" t="s">
        <v>114</v>
      </c>
      <c r="B328" s="91" t="s">
        <v>1359</v>
      </c>
      <c r="C328" s="91" t="s">
        <v>1360</v>
      </c>
      <c r="D328" s="91" t="s">
        <v>1361</v>
      </c>
      <c r="E328" s="91"/>
      <c r="F328" s="91"/>
      <c r="G328" s="91"/>
      <c r="H328" s="92">
        <v>0.3347222222222222</v>
      </c>
      <c r="I328" s="92">
        <v>0.7368055555555556</v>
      </c>
    </row>
    <row r="329" spans="1:9" x14ac:dyDescent="0.15">
      <c r="A329" s="90" t="s">
        <v>115</v>
      </c>
      <c r="B329" s="91"/>
      <c r="C329" s="91" t="s">
        <v>1362</v>
      </c>
      <c r="D329" s="91" t="s">
        <v>1363</v>
      </c>
      <c r="E329" s="91" t="s">
        <v>1364</v>
      </c>
      <c r="F329" s="91" t="s">
        <v>1365</v>
      </c>
      <c r="G329" s="91" t="s">
        <v>14</v>
      </c>
      <c r="H329" s="92">
        <v>0.33611111111111114</v>
      </c>
      <c r="I329" s="92">
        <v>0.73541666666666672</v>
      </c>
    </row>
    <row r="330" spans="1:9" x14ac:dyDescent="0.15">
      <c r="A330" s="90" t="s">
        <v>116</v>
      </c>
      <c r="B330" s="91"/>
      <c r="C330" s="91" t="s">
        <v>1366</v>
      </c>
      <c r="D330" s="91" t="s">
        <v>1367</v>
      </c>
      <c r="E330" s="91" t="s">
        <v>1368</v>
      </c>
      <c r="F330" s="91" t="s">
        <v>1369</v>
      </c>
      <c r="G330" s="91"/>
      <c r="H330" s="92">
        <v>0.33750000000000002</v>
      </c>
      <c r="I330" s="92">
        <v>0.73333333333333328</v>
      </c>
    </row>
    <row r="331" spans="1:9" x14ac:dyDescent="0.15">
      <c r="A331" s="90" t="s">
        <v>117</v>
      </c>
      <c r="B331" s="91"/>
      <c r="C331" s="91" t="s">
        <v>503</v>
      </c>
      <c r="D331" s="91" t="s">
        <v>1370</v>
      </c>
      <c r="E331" s="91" t="s">
        <v>1371</v>
      </c>
      <c r="F331" s="91" t="s">
        <v>1372</v>
      </c>
      <c r="G331" s="91"/>
      <c r="H331" s="92">
        <v>0.33958333333333335</v>
      </c>
      <c r="I331" s="92">
        <v>0.7319444444444444</v>
      </c>
    </row>
    <row r="332" spans="1:9" x14ac:dyDescent="0.15">
      <c r="A332" s="90" t="s">
        <v>118</v>
      </c>
      <c r="B332" s="91"/>
      <c r="C332" s="91" t="s">
        <v>1373</v>
      </c>
      <c r="D332" s="91" t="s">
        <v>1374</v>
      </c>
      <c r="E332" s="91" t="s">
        <v>1375</v>
      </c>
      <c r="F332" s="91" t="s">
        <v>1376</v>
      </c>
      <c r="G332" s="91"/>
      <c r="H332" s="92">
        <v>0.34097222222222223</v>
      </c>
      <c r="I332" s="92">
        <v>0.72986111111111107</v>
      </c>
    </row>
    <row r="333" spans="1:9" x14ac:dyDescent="0.15">
      <c r="A333" s="90" t="s">
        <v>119</v>
      </c>
      <c r="B333" s="91"/>
      <c r="C333" s="91" t="s">
        <v>1377</v>
      </c>
      <c r="D333" s="91" t="s">
        <v>1378</v>
      </c>
      <c r="E333" s="91" t="s">
        <v>1379</v>
      </c>
      <c r="F333" s="91" t="s">
        <v>1380</v>
      </c>
      <c r="G333" s="91"/>
      <c r="H333" s="92">
        <v>0.30069444444444443</v>
      </c>
      <c r="I333" s="92">
        <v>0.68680555555555556</v>
      </c>
    </row>
    <row r="334" spans="1:9" x14ac:dyDescent="0.15">
      <c r="A334" s="90" t="s">
        <v>120</v>
      </c>
      <c r="B334" s="91"/>
      <c r="C334" s="91" t="s">
        <v>1381</v>
      </c>
      <c r="D334" s="91" t="s">
        <v>1382</v>
      </c>
      <c r="E334" s="91" t="s">
        <v>1383</v>
      </c>
      <c r="F334" s="91" t="s">
        <v>1384</v>
      </c>
      <c r="G334" s="91"/>
      <c r="H334" s="92">
        <v>0.30208333333333331</v>
      </c>
      <c r="I334" s="92">
        <v>0.68541666666666667</v>
      </c>
    </row>
    <row r="335" spans="1:9" x14ac:dyDescent="0.15">
      <c r="A335" s="90" t="s">
        <v>166</v>
      </c>
      <c r="B335" s="91"/>
      <c r="C335" s="91" t="s">
        <v>1385</v>
      </c>
      <c r="D335" s="91" t="s">
        <v>1386</v>
      </c>
      <c r="E335" s="91" t="s">
        <v>1387</v>
      </c>
      <c r="F335" s="91"/>
      <c r="G335" s="91"/>
      <c r="H335" s="92">
        <v>0.3034722222222222</v>
      </c>
      <c r="I335" s="92">
        <v>0.68333333333333335</v>
      </c>
    </row>
    <row r="336" spans="1:9" x14ac:dyDescent="0.15">
      <c r="A336" s="33"/>
    </row>
    <row r="337" spans="1:9" ht="23" x14ac:dyDescent="0.15">
      <c r="A337" s="89">
        <v>47058</v>
      </c>
    </row>
    <row r="338" spans="1:9" x14ac:dyDescent="0.15">
      <c r="A338" s="12" t="s">
        <v>1</v>
      </c>
      <c r="B338" s="12" t="s">
        <v>2</v>
      </c>
      <c r="C338" s="12" t="s">
        <v>3</v>
      </c>
      <c r="D338" s="12" t="s">
        <v>2</v>
      </c>
      <c r="E338" s="12" t="s">
        <v>3</v>
      </c>
      <c r="F338" s="12" t="s">
        <v>2</v>
      </c>
      <c r="G338" s="12" t="s">
        <v>4</v>
      </c>
      <c r="H338" s="12" t="s">
        <v>5</v>
      </c>
      <c r="I338" s="12" t="s">
        <v>6</v>
      </c>
    </row>
    <row r="339" spans="1:9" x14ac:dyDescent="0.15">
      <c r="A339" s="90" t="s">
        <v>184</v>
      </c>
      <c r="B339" s="91" t="s">
        <v>1388</v>
      </c>
      <c r="C339" s="91" t="s">
        <v>844</v>
      </c>
      <c r="D339" s="91" t="s">
        <v>1389</v>
      </c>
      <c r="E339" s="91" t="s">
        <v>1390</v>
      </c>
      <c r="F339" s="91"/>
      <c r="G339" s="91"/>
      <c r="H339" s="92">
        <v>0.30555555555555558</v>
      </c>
      <c r="I339" s="92">
        <v>0.68194444444444446</v>
      </c>
    </row>
    <row r="340" spans="1:9" x14ac:dyDescent="0.15">
      <c r="A340" s="90" t="s">
        <v>185</v>
      </c>
      <c r="B340" s="91" t="s">
        <v>1391</v>
      </c>
      <c r="C340" s="91" t="s">
        <v>1392</v>
      </c>
      <c r="D340" s="91" t="s">
        <v>1393</v>
      </c>
      <c r="E340" s="91" t="s">
        <v>1394</v>
      </c>
      <c r="F340" s="91"/>
      <c r="G340" s="91" t="s">
        <v>23</v>
      </c>
      <c r="H340" s="92">
        <v>0.30694444444444446</v>
      </c>
      <c r="I340" s="92">
        <v>0.68055555555555558</v>
      </c>
    </row>
    <row r="341" spans="1:9" x14ac:dyDescent="0.15">
      <c r="A341" s="90" t="s">
        <v>186</v>
      </c>
      <c r="B341" s="91" t="s">
        <v>1395</v>
      </c>
      <c r="C341" s="91" t="s">
        <v>1396</v>
      </c>
      <c r="D341" s="91" t="s">
        <v>1397</v>
      </c>
      <c r="E341" s="91" t="s">
        <v>1398</v>
      </c>
      <c r="F341" s="91"/>
      <c r="G341" s="91"/>
      <c r="H341" s="92">
        <v>0.30833333333333335</v>
      </c>
      <c r="I341" s="92">
        <v>0.67847222222222225</v>
      </c>
    </row>
    <row r="342" spans="1:9" x14ac:dyDescent="0.15">
      <c r="A342" s="90" t="s">
        <v>187</v>
      </c>
      <c r="B342" s="91" t="s">
        <v>1399</v>
      </c>
      <c r="C342" s="91" t="s">
        <v>1400</v>
      </c>
      <c r="D342" s="91" t="s">
        <v>1401</v>
      </c>
      <c r="E342" s="91" t="s">
        <v>1402</v>
      </c>
      <c r="F342" s="91"/>
      <c r="G342" s="91"/>
      <c r="H342" s="92">
        <v>0.30972222222222223</v>
      </c>
      <c r="I342" s="92">
        <v>0.67708333333333337</v>
      </c>
    </row>
    <row r="343" spans="1:9" x14ac:dyDescent="0.15">
      <c r="A343" s="90" t="s">
        <v>188</v>
      </c>
      <c r="B343" s="91" t="s">
        <v>1403</v>
      </c>
      <c r="C343" s="91" t="s">
        <v>1404</v>
      </c>
      <c r="D343" s="91" t="s">
        <v>1405</v>
      </c>
      <c r="E343" s="91" t="s">
        <v>1406</v>
      </c>
      <c r="F343" s="91"/>
      <c r="G343" s="91"/>
      <c r="H343" s="92">
        <v>0.31180555555555556</v>
      </c>
      <c r="I343" s="92">
        <v>0.67569444444444449</v>
      </c>
    </row>
    <row r="344" spans="1:9" x14ac:dyDescent="0.15">
      <c r="A344" s="90" t="s">
        <v>189</v>
      </c>
      <c r="B344" s="91" t="s">
        <v>1407</v>
      </c>
      <c r="C344" s="91" t="s">
        <v>1408</v>
      </c>
      <c r="D344" s="91" t="s">
        <v>1409</v>
      </c>
      <c r="E344" s="91" t="s">
        <v>1410</v>
      </c>
      <c r="F344" s="91"/>
      <c r="G344" s="91"/>
      <c r="H344" s="92">
        <v>0.31319444444444444</v>
      </c>
      <c r="I344" s="92">
        <v>0.6743055555555556</v>
      </c>
    </row>
    <row r="345" spans="1:9" x14ac:dyDescent="0.15">
      <c r="A345" s="90" t="s">
        <v>190</v>
      </c>
      <c r="B345" s="91" t="s">
        <v>481</v>
      </c>
      <c r="C345" s="91" t="s">
        <v>1411</v>
      </c>
      <c r="D345" s="91" t="s">
        <v>1412</v>
      </c>
      <c r="E345" s="91" t="s">
        <v>1413</v>
      </c>
      <c r="F345" s="91"/>
      <c r="G345" s="91"/>
      <c r="H345" s="92">
        <v>0.31458333333333333</v>
      </c>
      <c r="I345" s="92">
        <v>0.67291666666666672</v>
      </c>
    </row>
    <row r="346" spans="1:9" x14ac:dyDescent="0.15">
      <c r="A346" s="90" t="s">
        <v>191</v>
      </c>
      <c r="B346" s="91" t="s">
        <v>1414</v>
      </c>
      <c r="C346" s="91" t="s">
        <v>1415</v>
      </c>
      <c r="D346" s="91" t="s">
        <v>1416</v>
      </c>
      <c r="E346" s="91" t="s">
        <v>1417</v>
      </c>
      <c r="F346" s="91"/>
      <c r="G346" s="91"/>
      <c r="H346" s="92">
        <v>0.31666666666666665</v>
      </c>
      <c r="I346" s="92">
        <v>0.67152777777777772</v>
      </c>
    </row>
    <row r="347" spans="1:9" x14ac:dyDescent="0.15">
      <c r="A347" s="90" t="s">
        <v>192</v>
      </c>
      <c r="B347" s="91" t="s">
        <v>1418</v>
      </c>
      <c r="C347" s="91" t="s">
        <v>1419</v>
      </c>
      <c r="D347" s="91" t="s">
        <v>1420</v>
      </c>
      <c r="E347" s="91"/>
      <c r="F347" s="91"/>
      <c r="G347" s="91" t="s">
        <v>31</v>
      </c>
      <c r="H347" s="92">
        <v>0.31805555555555554</v>
      </c>
      <c r="I347" s="92">
        <v>0.67013888888888884</v>
      </c>
    </row>
    <row r="348" spans="1:9" x14ac:dyDescent="0.15">
      <c r="A348" s="90" t="s">
        <v>13</v>
      </c>
      <c r="B348" s="91"/>
      <c r="C348" s="91" t="s">
        <v>1421</v>
      </c>
      <c r="D348" s="91" t="s">
        <v>1422</v>
      </c>
      <c r="E348" s="91" t="s">
        <v>1423</v>
      </c>
      <c r="F348" s="91" t="s">
        <v>1424</v>
      </c>
      <c r="G348" s="91"/>
      <c r="H348" s="92">
        <v>0.31944444444444442</v>
      </c>
      <c r="I348" s="92">
        <v>0.66874999999999996</v>
      </c>
    </row>
    <row r="349" spans="1:9" x14ac:dyDescent="0.15">
      <c r="A349" s="90" t="s">
        <v>15</v>
      </c>
      <c r="B349" s="91"/>
      <c r="C349" s="91" t="s">
        <v>1425</v>
      </c>
      <c r="D349" s="91" t="s">
        <v>1426</v>
      </c>
      <c r="E349" s="91" t="s">
        <v>1427</v>
      </c>
      <c r="F349" s="91" t="s">
        <v>1428</v>
      </c>
      <c r="G349" s="91"/>
      <c r="H349" s="92">
        <v>0.32083333333333336</v>
      </c>
      <c r="I349" s="92">
        <v>0.66736111111111107</v>
      </c>
    </row>
    <row r="350" spans="1:9" x14ac:dyDescent="0.15">
      <c r="A350" s="90" t="s">
        <v>16</v>
      </c>
      <c r="B350" s="91"/>
      <c r="C350" s="91" t="s">
        <v>1429</v>
      </c>
      <c r="D350" s="91" t="s">
        <v>1430</v>
      </c>
      <c r="E350" s="91" t="s">
        <v>1431</v>
      </c>
      <c r="F350" s="91" t="s">
        <v>1432</v>
      </c>
      <c r="G350" s="91"/>
      <c r="H350" s="92">
        <v>0.32222222222222224</v>
      </c>
      <c r="I350" s="92">
        <v>0.66597222222222219</v>
      </c>
    </row>
    <row r="351" spans="1:9" x14ac:dyDescent="0.15">
      <c r="A351" s="90" t="s">
        <v>17</v>
      </c>
      <c r="B351" s="91"/>
      <c r="C351" s="91" t="s">
        <v>1433</v>
      </c>
      <c r="D351" s="91" t="s">
        <v>1434</v>
      </c>
      <c r="E351" s="91" t="s">
        <v>1435</v>
      </c>
      <c r="F351" s="91" t="s">
        <v>1436</v>
      </c>
      <c r="G351" s="91"/>
      <c r="H351" s="92">
        <v>0.32430555555555557</v>
      </c>
      <c r="I351" s="92">
        <v>0.6645833333333333</v>
      </c>
    </row>
    <row r="352" spans="1:9" x14ac:dyDescent="0.15">
      <c r="A352" s="90" t="s">
        <v>18</v>
      </c>
      <c r="B352" s="91"/>
      <c r="C352" s="91" t="s">
        <v>1437</v>
      </c>
      <c r="D352" s="91" t="s">
        <v>1438</v>
      </c>
      <c r="E352" s="91" t="s">
        <v>1439</v>
      </c>
      <c r="F352" s="91" t="s">
        <v>1440</v>
      </c>
      <c r="G352" s="91"/>
      <c r="H352" s="92">
        <v>0.32569444444444445</v>
      </c>
      <c r="I352" s="92">
        <v>0.66319444444444442</v>
      </c>
    </row>
    <row r="353" spans="1:9" x14ac:dyDescent="0.15">
      <c r="A353" s="90" t="s">
        <v>19</v>
      </c>
      <c r="B353" s="91"/>
      <c r="C353" s="91" t="s">
        <v>1441</v>
      </c>
      <c r="D353" s="91" t="s">
        <v>1442</v>
      </c>
      <c r="E353" s="91" t="s">
        <v>1443</v>
      </c>
      <c r="F353" s="91"/>
      <c r="G353" s="91"/>
      <c r="H353" s="92">
        <v>0.32708333333333334</v>
      </c>
      <c r="I353" s="92">
        <v>0.66180555555555554</v>
      </c>
    </row>
    <row r="354" spans="1:9" x14ac:dyDescent="0.15">
      <c r="A354" s="90" t="s">
        <v>20</v>
      </c>
      <c r="B354" s="91" t="s">
        <v>1444</v>
      </c>
      <c r="C354" s="91" t="s">
        <v>1445</v>
      </c>
      <c r="D354" s="91" t="s">
        <v>1446</v>
      </c>
      <c r="E354" s="91" t="s">
        <v>1447</v>
      </c>
      <c r="F354" s="91"/>
      <c r="G354" s="91" t="s">
        <v>7</v>
      </c>
      <c r="H354" s="92">
        <v>0.32847222222222222</v>
      </c>
      <c r="I354" s="92">
        <v>0.66111111111111109</v>
      </c>
    </row>
    <row r="355" spans="1:9" x14ac:dyDescent="0.15">
      <c r="A355" s="90" t="s">
        <v>21</v>
      </c>
      <c r="B355" s="91" t="s">
        <v>1448</v>
      </c>
      <c r="C355" s="91" t="s">
        <v>1449</v>
      </c>
      <c r="D355" s="91" t="s">
        <v>1450</v>
      </c>
      <c r="E355" s="91" t="s">
        <v>1451</v>
      </c>
      <c r="F355" s="91"/>
      <c r="G355" s="91"/>
      <c r="H355" s="92">
        <v>0.3298611111111111</v>
      </c>
      <c r="I355" s="92">
        <v>0.65972222222222221</v>
      </c>
    </row>
    <row r="356" spans="1:9" x14ac:dyDescent="0.15">
      <c r="A356" s="90" t="s">
        <v>22</v>
      </c>
      <c r="B356" s="91" t="s">
        <v>1452</v>
      </c>
      <c r="C356" s="91" t="s">
        <v>1453</v>
      </c>
      <c r="D356" s="91" t="s">
        <v>1454</v>
      </c>
      <c r="E356" s="91" t="s">
        <v>1455</v>
      </c>
      <c r="F356" s="91"/>
      <c r="G356" s="91"/>
      <c r="H356" s="92">
        <v>0.33124999999999999</v>
      </c>
      <c r="I356" s="92">
        <v>0.65833333333333333</v>
      </c>
    </row>
    <row r="357" spans="1:9" x14ac:dyDescent="0.15">
      <c r="A357" s="90" t="s">
        <v>24</v>
      </c>
      <c r="B357" s="91" t="s">
        <v>1456</v>
      </c>
      <c r="C357" s="91" t="s">
        <v>1457</v>
      </c>
      <c r="D357" s="91" t="s">
        <v>1458</v>
      </c>
      <c r="E357" s="91" t="s">
        <v>1459</v>
      </c>
      <c r="F357" s="91"/>
      <c r="G357" s="91"/>
      <c r="H357" s="92">
        <v>0.33263888888888887</v>
      </c>
      <c r="I357" s="92">
        <v>0.65763888888888888</v>
      </c>
    </row>
    <row r="358" spans="1:9" x14ac:dyDescent="0.15">
      <c r="A358" s="90" t="s">
        <v>25</v>
      </c>
      <c r="B358" s="91" t="s">
        <v>1460</v>
      </c>
      <c r="C358" s="91" t="s">
        <v>1461</v>
      </c>
      <c r="D358" s="91" t="s">
        <v>1462</v>
      </c>
      <c r="E358" s="91" t="s">
        <v>1463</v>
      </c>
      <c r="F358" s="91"/>
      <c r="G358" s="91"/>
      <c r="H358" s="92">
        <v>0.3347222222222222</v>
      </c>
      <c r="I358" s="92">
        <v>0.65625</v>
      </c>
    </row>
    <row r="359" spans="1:9" x14ac:dyDescent="0.15">
      <c r="A359" s="90" t="s">
        <v>26</v>
      </c>
      <c r="B359" s="91" t="s">
        <v>1464</v>
      </c>
      <c r="C359" s="91" t="s">
        <v>1465</v>
      </c>
      <c r="D359" s="91" t="s">
        <v>1466</v>
      </c>
      <c r="E359" s="91" t="s">
        <v>1467</v>
      </c>
      <c r="F359" s="91"/>
      <c r="G359" s="91"/>
      <c r="H359" s="92">
        <v>0.33611111111111114</v>
      </c>
      <c r="I359" s="92">
        <v>0.65486111111111112</v>
      </c>
    </row>
    <row r="360" spans="1:9" x14ac:dyDescent="0.15">
      <c r="A360" s="90" t="s">
        <v>27</v>
      </c>
      <c r="B360" s="91" t="s">
        <v>1468</v>
      </c>
      <c r="C360" s="91" t="s">
        <v>1469</v>
      </c>
      <c r="D360" s="91" t="s">
        <v>540</v>
      </c>
      <c r="E360" s="91" t="s">
        <v>1470</v>
      </c>
      <c r="F360" s="91"/>
      <c r="G360" s="91"/>
      <c r="H360" s="92">
        <v>0.33750000000000002</v>
      </c>
      <c r="I360" s="92">
        <v>0.65416666666666667</v>
      </c>
    </row>
    <row r="361" spans="1:9" x14ac:dyDescent="0.15">
      <c r="A361" s="90" t="s">
        <v>28</v>
      </c>
      <c r="B361" s="91" t="s">
        <v>1471</v>
      </c>
      <c r="C361" s="91" t="s">
        <v>1472</v>
      </c>
      <c r="D361" s="91" t="s">
        <v>1473</v>
      </c>
      <c r="E361" s="91"/>
      <c r="F361" s="91"/>
      <c r="G361" s="91"/>
      <c r="H361" s="92">
        <v>0.33888888888888891</v>
      </c>
      <c r="I361" s="92">
        <v>0.65347222222222223</v>
      </c>
    </row>
    <row r="362" spans="1:9" x14ac:dyDescent="0.15">
      <c r="A362" s="90" t="s">
        <v>29</v>
      </c>
      <c r="B362" s="91"/>
      <c r="C362" s="91" t="s">
        <v>1474</v>
      </c>
      <c r="D362" s="91" t="s">
        <v>1475</v>
      </c>
      <c r="E362" s="91" t="s">
        <v>1476</v>
      </c>
      <c r="F362" s="91" t="s">
        <v>1477</v>
      </c>
      <c r="G362" s="91" t="s">
        <v>14</v>
      </c>
      <c r="H362" s="92">
        <v>0.34027777777777779</v>
      </c>
      <c r="I362" s="92">
        <v>0.65208333333333335</v>
      </c>
    </row>
    <row r="363" spans="1:9" x14ac:dyDescent="0.15">
      <c r="A363" s="90" t="s">
        <v>30</v>
      </c>
      <c r="B363" s="91"/>
      <c r="C363" s="91" t="s">
        <v>1478</v>
      </c>
      <c r="D363" s="91" t="s">
        <v>1479</v>
      </c>
      <c r="E363" s="91" t="s">
        <v>1480</v>
      </c>
      <c r="F363" s="91" t="s">
        <v>1481</v>
      </c>
      <c r="G363" s="91"/>
      <c r="H363" s="92">
        <v>0.34166666666666667</v>
      </c>
      <c r="I363" s="92">
        <v>0.65138888888888891</v>
      </c>
    </row>
    <row r="364" spans="1:9" x14ac:dyDescent="0.15">
      <c r="A364" s="90" t="s">
        <v>32</v>
      </c>
      <c r="B364" s="91"/>
      <c r="C364" s="91" t="s">
        <v>1482</v>
      </c>
      <c r="D364" s="91" t="s">
        <v>1483</v>
      </c>
      <c r="E364" s="91" t="s">
        <v>1484</v>
      </c>
      <c r="F364" s="91" t="s">
        <v>1485</v>
      </c>
      <c r="G364" s="91"/>
      <c r="H364" s="92">
        <v>0.34305555555555556</v>
      </c>
      <c r="I364" s="92">
        <v>0.65069444444444446</v>
      </c>
    </row>
    <row r="365" spans="1:9" x14ac:dyDescent="0.15">
      <c r="A365" s="90" t="s">
        <v>33</v>
      </c>
      <c r="B365" s="91"/>
      <c r="C365" s="91" t="s">
        <v>1486</v>
      </c>
      <c r="D365" s="91" t="s">
        <v>1487</v>
      </c>
      <c r="E365" s="91" t="s">
        <v>1488</v>
      </c>
      <c r="F365" s="91" t="s">
        <v>1489</v>
      </c>
      <c r="G365" s="91"/>
      <c r="H365" s="92">
        <v>0.34375</v>
      </c>
      <c r="I365" s="92">
        <v>0.64930555555555558</v>
      </c>
    </row>
    <row r="366" spans="1:9" x14ac:dyDescent="0.15">
      <c r="A366" s="90" t="s">
        <v>34</v>
      </c>
      <c r="B366" s="91"/>
      <c r="C366" s="91" t="s">
        <v>1490</v>
      </c>
      <c r="D366" s="91" t="s">
        <v>1491</v>
      </c>
      <c r="E366" s="91" t="s">
        <v>1492</v>
      </c>
      <c r="F366" s="91" t="s">
        <v>1493</v>
      </c>
      <c r="G366" s="91"/>
      <c r="H366" s="92">
        <v>0.34513888888888888</v>
      </c>
      <c r="I366" s="92">
        <v>0.64861111111111114</v>
      </c>
    </row>
    <row r="367" spans="1:9" x14ac:dyDescent="0.15">
      <c r="A367" s="90" t="s">
        <v>35</v>
      </c>
      <c r="B367" s="91"/>
      <c r="C367" s="91" t="s">
        <v>1494</v>
      </c>
      <c r="D367" s="91" t="s">
        <v>1495</v>
      </c>
      <c r="E367" s="91" t="s">
        <v>1496</v>
      </c>
      <c r="F367" s="91" t="s">
        <v>1497</v>
      </c>
      <c r="G367" s="91"/>
      <c r="H367" s="92">
        <v>0.34652777777777777</v>
      </c>
      <c r="I367" s="92">
        <v>0.6479166666666667</v>
      </c>
    </row>
    <row r="368" spans="1:9" x14ac:dyDescent="0.15">
      <c r="A368" s="90" t="s">
        <v>36</v>
      </c>
      <c r="B368" s="91"/>
      <c r="C368" s="91" t="s">
        <v>1498</v>
      </c>
      <c r="D368" s="91" t="s">
        <v>1386</v>
      </c>
      <c r="E368" s="91" t="s">
        <v>1499</v>
      </c>
      <c r="F368" s="91"/>
      <c r="G368" s="91"/>
      <c r="H368" s="92">
        <v>0.34791666666666665</v>
      </c>
      <c r="I368" s="92">
        <v>0.64722222222222225</v>
      </c>
    </row>
    <row r="369" spans="1:9" x14ac:dyDescent="0.15">
      <c r="A369" s="33"/>
    </row>
    <row r="370" spans="1:9" ht="23" x14ac:dyDescent="0.15">
      <c r="A370" s="89">
        <v>47088</v>
      </c>
    </row>
    <row r="371" spans="1:9" x14ac:dyDescent="0.15">
      <c r="A371" s="12" t="s">
        <v>1</v>
      </c>
      <c r="B371" s="12" t="s">
        <v>2</v>
      </c>
      <c r="C371" s="12" t="s">
        <v>3</v>
      </c>
      <c r="D371" s="12" t="s">
        <v>2</v>
      </c>
      <c r="E371" s="12" t="s">
        <v>3</v>
      </c>
      <c r="F371" s="12" t="s">
        <v>2</v>
      </c>
      <c r="G371" s="12" t="s">
        <v>4</v>
      </c>
      <c r="H371" s="12" t="s">
        <v>5</v>
      </c>
      <c r="I371" s="12" t="s">
        <v>6</v>
      </c>
    </row>
    <row r="372" spans="1:9" x14ac:dyDescent="0.15">
      <c r="A372" s="90" t="s">
        <v>229</v>
      </c>
      <c r="B372" s="91" t="s">
        <v>843</v>
      </c>
      <c r="C372" s="91" t="s">
        <v>1500</v>
      </c>
      <c r="D372" s="91" t="s">
        <v>1501</v>
      </c>
      <c r="E372" s="91" t="s">
        <v>1502</v>
      </c>
      <c r="F372" s="91"/>
      <c r="G372" s="91"/>
      <c r="H372" s="92">
        <v>0.34930555555555554</v>
      </c>
      <c r="I372" s="92">
        <v>0.64652777777777781</v>
      </c>
    </row>
    <row r="373" spans="1:9" x14ac:dyDescent="0.15">
      <c r="A373" s="90" t="s">
        <v>230</v>
      </c>
      <c r="B373" s="91" t="s">
        <v>1503</v>
      </c>
      <c r="C373" s="91" t="s">
        <v>1504</v>
      </c>
      <c r="D373" s="91" t="s">
        <v>1505</v>
      </c>
      <c r="E373" s="91" t="s">
        <v>1121</v>
      </c>
      <c r="F373" s="91"/>
      <c r="G373" s="91" t="s">
        <v>23</v>
      </c>
      <c r="H373" s="92">
        <v>0.35</v>
      </c>
      <c r="I373" s="92">
        <v>0.64583333333333337</v>
      </c>
    </row>
    <row r="374" spans="1:9" x14ac:dyDescent="0.15">
      <c r="A374" s="90" t="s">
        <v>231</v>
      </c>
      <c r="B374" s="91" t="s">
        <v>1506</v>
      </c>
      <c r="C374" s="91" t="s">
        <v>351</v>
      </c>
      <c r="D374" s="91" t="s">
        <v>1507</v>
      </c>
      <c r="E374" s="91" t="s">
        <v>1508</v>
      </c>
      <c r="F374" s="91"/>
      <c r="G374" s="91"/>
      <c r="H374" s="92">
        <v>0.35138888888888886</v>
      </c>
      <c r="I374" s="92">
        <v>0.64513888888888893</v>
      </c>
    </row>
    <row r="375" spans="1:9" x14ac:dyDescent="0.15">
      <c r="A375" s="90" t="s">
        <v>232</v>
      </c>
      <c r="B375" s="91" t="s">
        <v>1509</v>
      </c>
      <c r="C375" s="91" t="s">
        <v>1510</v>
      </c>
      <c r="D375" s="91" t="s">
        <v>1511</v>
      </c>
      <c r="E375" s="91" t="s">
        <v>1512</v>
      </c>
      <c r="F375" s="91"/>
      <c r="G375" s="91"/>
      <c r="H375" s="92">
        <v>0.3527777777777778</v>
      </c>
      <c r="I375" s="92">
        <v>0.64444444444444449</v>
      </c>
    </row>
    <row r="376" spans="1:9" x14ac:dyDescent="0.15">
      <c r="A376" s="90" t="s">
        <v>233</v>
      </c>
      <c r="B376" s="91" t="s">
        <v>1513</v>
      </c>
      <c r="C376" s="91" t="s">
        <v>1514</v>
      </c>
      <c r="D376" s="91" t="s">
        <v>1515</v>
      </c>
      <c r="E376" s="91" t="s">
        <v>916</v>
      </c>
      <c r="F376" s="91"/>
      <c r="G376" s="91"/>
      <c r="H376" s="92">
        <v>0.35347222222222224</v>
      </c>
      <c r="I376" s="92">
        <v>0.64444444444444449</v>
      </c>
    </row>
    <row r="377" spans="1:9" x14ac:dyDescent="0.15">
      <c r="A377" s="90" t="s">
        <v>234</v>
      </c>
      <c r="B377" s="91" t="s">
        <v>1516</v>
      </c>
      <c r="C377" s="91" t="s">
        <v>251</v>
      </c>
      <c r="D377" s="91" t="s">
        <v>1517</v>
      </c>
      <c r="E377" s="91" t="s">
        <v>1518</v>
      </c>
      <c r="F377" s="91"/>
      <c r="G377" s="91"/>
      <c r="H377" s="92">
        <v>0.35486111111111113</v>
      </c>
      <c r="I377" s="92">
        <v>0.64375000000000004</v>
      </c>
    </row>
    <row r="378" spans="1:9" x14ac:dyDescent="0.15">
      <c r="A378" s="90" t="s">
        <v>235</v>
      </c>
      <c r="B378" s="91" t="s">
        <v>1519</v>
      </c>
      <c r="C378" s="91" t="s">
        <v>1520</v>
      </c>
      <c r="D378" s="91" t="s">
        <v>1521</v>
      </c>
      <c r="E378" s="91" t="s">
        <v>1354</v>
      </c>
      <c r="F378" s="91"/>
      <c r="G378" s="91"/>
      <c r="H378" s="92">
        <v>0.35555555555555557</v>
      </c>
      <c r="I378" s="92">
        <v>0.6430555555555556</v>
      </c>
    </row>
    <row r="379" spans="1:9" x14ac:dyDescent="0.15">
      <c r="A379" s="90" t="s">
        <v>236</v>
      </c>
      <c r="B379" s="91" t="s">
        <v>762</v>
      </c>
      <c r="C379" s="91" t="s">
        <v>1522</v>
      </c>
      <c r="D379" s="91" t="s">
        <v>1357</v>
      </c>
      <c r="E379" s="91" t="s">
        <v>1523</v>
      </c>
      <c r="F379" s="91"/>
      <c r="G379" s="91"/>
      <c r="H379" s="92">
        <v>0.35694444444444445</v>
      </c>
      <c r="I379" s="92">
        <v>0.6430555555555556</v>
      </c>
    </row>
    <row r="380" spans="1:9" x14ac:dyDescent="0.15">
      <c r="A380" s="90" t="s">
        <v>237</v>
      </c>
      <c r="B380" s="91" t="s">
        <v>1524</v>
      </c>
      <c r="C380" s="91" t="s">
        <v>1525</v>
      </c>
      <c r="D380" s="91" t="s">
        <v>1526</v>
      </c>
      <c r="E380" s="91"/>
      <c r="F380" s="91"/>
      <c r="G380" s="91" t="s">
        <v>31</v>
      </c>
      <c r="H380" s="92">
        <v>0.3576388888888889</v>
      </c>
      <c r="I380" s="92">
        <v>0.6430555555555556</v>
      </c>
    </row>
    <row r="381" spans="1:9" x14ac:dyDescent="0.15">
      <c r="A381" s="90" t="s">
        <v>121</v>
      </c>
      <c r="B381" s="91"/>
      <c r="C381" s="91" t="s">
        <v>1527</v>
      </c>
      <c r="D381" s="91" t="s">
        <v>1528</v>
      </c>
      <c r="E381" s="91" t="s">
        <v>1529</v>
      </c>
      <c r="F381" s="91" t="s">
        <v>1530</v>
      </c>
      <c r="G381" s="91"/>
      <c r="H381" s="92">
        <v>0.35833333333333334</v>
      </c>
      <c r="I381" s="92">
        <v>0.64236111111111116</v>
      </c>
    </row>
    <row r="382" spans="1:9" x14ac:dyDescent="0.15">
      <c r="A382" s="90" t="s">
        <v>122</v>
      </c>
      <c r="B382" s="91"/>
      <c r="C382" s="91" t="s">
        <v>1531</v>
      </c>
      <c r="D382" s="91" t="s">
        <v>1532</v>
      </c>
      <c r="E382" s="91" t="s">
        <v>1533</v>
      </c>
      <c r="F382" s="91" t="s">
        <v>1534</v>
      </c>
      <c r="G382" s="91"/>
      <c r="H382" s="92">
        <v>0.35902777777777778</v>
      </c>
      <c r="I382" s="92">
        <v>0.64236111111111116</v>
      </c>
    </row>
    <row r="383" spans="1:9" x14ac:dyDescent="0.15">
      <c r="A383" s="90" t="s">
        <v>123</v>
      </c>
      <c r="B383" s="91"/>
      <c r="C383" s="91" t="s">
        <v>1535</v>
      </c>
      <c r="D383" s="91" t="s">
        <v>1536</v>
      </c>
      <c r="E383" s="91" t="s">
        <v>1537</v>
      </c>
      <c r="F383" s="91" t="s">
        <v>1538</v>
      </c>
      <c r="G383" s="91"/>
      <c r="H383" s="92">
        <v>0.36041666666666666</v>
      </c>
      <c r="I383" s="92">
        <v>0.64236111111111116</v>
      </c>
    </row>
    <row r="384" spans="1:9" x14ac:dyDescent="0.15">
      <c r="A384" s="90" t="s">
        <v>124</v>
      </c>
      <c r="B384" s="91"/>
      <c r="C384" s="91" t="s">
        <v>1539</v>
      </c>
      <c r="D384" s="91" t="s">
        <v>1540</v>
      </c>
      <c r="E384" s="91" t="s">
        <v>1541</v>
      </c>
      <c r="F384" s="91" t="s">
        <v>1542</v>
      </c>
      <c r="G384" s="91"/>
      <c r="H384" s="92">
        <v>0.3611111111111111</v>
      </c>
      <c r="I384" s="92">
        <v>0.64236111111111116</v>
      </c>
    </row>
    <row r="385" spans="1:9" x14ac:dyDescent="0.15">
      <c r="A385" s="90" t="s">
        <v>125</v>
      </c>
      <c r="B385" s="91"/>
      <c r="C385" s="91" t="s">
        <v>1543</v>
      </c>
      <c r="D385" s="91" t="s">
        <v>1544</v>
      </c>
      <c r="E385" s="91" t="s">
        <v>1545</v>
      </c>
      <c r="F385" s="91"/>
      <c r="G385" s="91"/>
      <c r="H385" s="92">
        <v>0.36180555555555555</v>
      </c>
      <c r="I385" s="92">
        <v>0.64236111111111116</v>
      </c>
    </row>
    <row r="386" spans="1:9" x14ac:dyDescent="0.15">
      <c r="A386" s="90" t="s">
        <v>126</v>
      </c>
      <c r="B386" s="91" t="s">
        <v>1546</v>
      </c>
      <c r="C386" s="91" t="s">
        <v>1547</v>
      </c>
      <c r="D386" s="91" t="s">
        <v>1548</v>
      </c>
      <c r="E386" s="91" t="s">
        <v>1549</v>
      </c>
      <c r="F386" s="91"/>
      <c r="G386" s="91"/>
      <c r="H386" s="92">
        <v>0.36249999999999999</v>
      </c>
      <c r="I386" s="92">
        <v>0.64236111111111116</v>
      </c>
    </row>
    <row r="387" spans="1:9" x14ac:dyDescent="0.15">
      <c r="A387" s="90" t="s">
        <v>127</v>
      </c>
      <c r="B387" s="91" t="s">
        <v>1550</v>
      </c>
      <c r="C387" s="91" t="s">
        <v>1551</v>
      </c>
      <c r="D387" s="91" t="s">
        <v>1552</v>
      </c>
      <c r="E387" s="91" t="s">
        <v>1553</v>
      </c>
      <c r="F387" s="91"/>
      <c r="G387" s="91" t="s">
        <v>7</v>
      </c>
      <c r="H387" s="92">
        <v>0.36319444444444443</v>
      </c>
      <c r="I387" s="92">
        <v>0.64236111111111116</v>
      </c>
    </row>
    <row r="388" spans="1:9" x14ac:dyDescent="0.15">
      <c r="A388" s="90" t="s">
        <v>128</v>
      </c>
      <c r="B388" s="91" t="s">
        <v>1554</v>
      </c>
      <c r="C388" s="91" t="s">
        <v>1555</v>
      </c>
      <c r="D388" s="91" t="s">
        <v>1556</v>
      </c>
      <c r="E388" s="91" t="s">
        <v>1557</v>
      </c>
      <c r="F388" s="91"/>
      <c r="G388" s="91"/>
      <c r="H388" s="92">
        <v>0.36319444444444443</v>
      </c>
      <c r="I388" s="92">
        <v>0.64236111111111116</v>
      </c>
    </row>
    <row r="389" spans="1:9" x14ac:dyDescent="0.15">
      <c r="A389" s="90" t="s">
        <v>129</v>
      </c>
      <c r="B389" s="91" t="s">
        <v>1558</v>
      </c>
      <c r="C389" s="91" t="s">
        <v>1559</v>
      </c>
      <c r="D389" s="91" t="s">
        <v>1560</v>
      </c>
      <c r="E389" s="91" t="s">
        <v>1561</v>
      </c>
      <c r="F389" s="91"/>
      <c r="G389" s="91"/>
      <c r="H389" s="92">
        <v>0.36388888888888887</v>
      </c>
      <c r="I389" s="92">
        <v>0.64236111111111116</v>
      </c>
    </row>
    <row r="390" spans="1:9" x14ac:dyDescent="0.15">
      <c r="A390" s="90" t="s">
        <v>130</v>
      </c>
      <c r="B390" s="91" t="s">
        <v>1562</v>
      </c>
      <c r="C390" s="91" t="s">
        <v>1563</v>
      </c>
      <c r="D390" s="91" t="s">
        <v>749</v>
      </c>
      <c r="E390" s="91" t="s">
        <v>1564</v>
      </c>
      <c r="F390" s="91"/>
      <c r="G390" s="91"/>
      <c r="H390" s="92">
        <v>0.36458333333333331</v>
      </c>
      <c r="I390" s="92">
        <v>0.64236111111111116</v>
      </c>
    </row>
    <row r="391" spans="1:9" x14ac:dyDescent="0.15">
      <c r="A391" s="90" t="s">
        <v>131</v>
      </c>
      <c r="B391" s="91" t="s">
        <v>1565</v>
      </c>
      <c r="C391" s="91" t="s">
        <v>1566</v>
      </c>
      <c r="D391" s="91" t="s">
        <v>1567</v>
      </c>
      <c r="E391" s="91" t="s">
        <v>1568</v>
      </c>
      <c r="F391" s="91"/>
      <c r="G391" s="91"/>
      <c r="H391" s="92">
        <v>0.36458333333333331</v>
      </c>
      <c r="I391" s="92">
        <v>0.6430555555555556</v>
      </c>
    </row>
    <row r="392" spans="1:9" x14ac:dyDescent="0.15">
      <c r="A392" s="90" t="s">
        <v>132</v>
      </c>
      <c r="B392" s="91" t="s">
        <v>1569</v>
      </c>
      <c r="C392" s="91" t="s">
        <v>1570</v>
      </c>
      <c r="D392" s="91" t="s">
        <v>1571</v>
      </c>
      <c r="E392" s="91" t="s">
        <v>1572</v>
      </c>
      <c r="F392" s="91"/>
      <c r="G392" s="91"/>
      <c r="H392" s="92">
        <v>0.36527777777777776</v>
      </c>
      <c r="I392" s="92">
        <v>0.6430555555555556</v>
      </c>
    </row>
    <row r="393" spans="1:9" x14ac:dyDescent="0.15">
      <c r="A393" s="90" t="s">
        <v>133</v>
      </c>
      <c r="B393" s="91" t="s">
        <v>1573</v>
      </c>
      <c r="C393" s="91" t="s">
        <v>1574</v>
      </c>
      <c r="D393" s="91" t="s">
        <v>1575</v>
      </c>
      <c r="E393" s="91" t="s">
        <v>1576</v>
      </c>
      <c r="F393" s="91"/>
      <c r="G393" s="91"/>
      <c r="H393" s="92">
        <v>0.36527777777777776</v>
      </c>
      <c r="I393" s="92">
        <v>0.64375000000000004</v>
      </c>
    </row>
    <row r="394" spans="1:9" x14ac:dyDescent="0.15">
      <c r="A394" s="90" t="s">
        <v>134</v>
      </c>
      <c r="B394" s="91" t="s">
        <v>1577</v>
      </c>
      <c r="C394" s="91" t="s">
        <v>1578</v>
      </c>
      <c r="D394" s="91" t="s">
        <v>1579</v>
      </c>
      <c r="E394" s="91"/>
      <c r="F394" s="91"/>
      <c r="G394" s="91" t="s">
        <v>14</v>
      </c>
      <c r="H394" s="92">
        <v>0.3659722222222222</v>
      </c>
      <c r="I394" s="92">
        <v>0.64444444444444449</v>
      </c>
    </row>
    <row r="395" spans="1:9" x14ac:dyDescent="0.15">
      <c r="A395" s="90" t="s">
        <v>135</v>
      </c>
      <c r="B395" s="91"/>
      <c r="C395" s="91" t="s">
        <v>1474</v>
      </c>
      <c r="D395" s="91" t="s">
        <v>1580</v>
      </c>
      <c r="E395" s="91" t="s">
        <v>1581</v>
      </c>
      <c r="F395" s="91" t="s">
        <v>1582</v>
      </c>
      <c r="G395" s="91"/>
      <c r="H395" s="92">
        <v>0.3659722222222222</v>
      </c>
      <c r="I395" s="92">
        <v>0.64444444444444449</v>
      </c>
    </row>
    <row r="396" spans="1:9" x14ac:dyDescent="0.15">
      <c r="A396" s="90" t="s">
        <v>136</v>
      </c>
      <c r="B396" s="91"/>
      <c r="C396" s="91" t="s">
        <v>1583</v>
      </c>
      <c r="D396" s="91" t="s">
        <v>1584</v>
      </c>
      <c r="E396" s="91" t="s">
        <v>1585</v>
      </c>
      <c r="F396" s="91" t="s">
        <v>1586</v>
      </c>
      <c r="G396" s="91"/>
      <c r="H396" s="92">
        <v>0.3659722222222222</v>
      </c>
      <c r="I396" s="92">
        <v>0.64513888888888893</v>
      </c>
    </row>
    <row r="397" spans="1:9" x14ac:dyDescent="0.15">
      <c r="A397" s="90" t="s">
        <v>137</v>
      </c>
      <c r="B397" s="91"/>
      <c r="C397" s="91" t="s">
        <v>1587</v>
      </c>
      <c r="D397" s="91" t="s">
        <v>1588</v>
      </c>
      <c r="E397" s="91" t="s">
        <v>1589</v>
      </c>
      <c r="F397" s="91" t="s">
        <v>1590</v>
      </c>
      <c r="G397" s="91"/>
      <c r="H397" s="92">
        <v>0.3659722222222222</v>
      </c>
      <c r="I397" s="92">
        <v>0.64583333333333337</v>
      </c>
    </row>
    <row r="398" spans="1:9" x14ac:dyDescent="0.15">
      <c r="A398" s="90" t="s">
        <v>138</v>
      </c>
      <c r="B398" s="91"/>
      <c r="C398" s="91" t="s">
        <v>1591</v>
      </c>
      <c r="D398" s="91" t="s">
        <v>1592</v>
      </c>
      <c r="E398" s="91" t="s">
        <v>1593</v>
      </c>
      <c r="F398" s="91" t="s">
        <v>1594</v>
      </c>
      <c r="G398" s="91"/>
      <c r="H398" s="92">
        <v>0.36666666666666664</v>
      </c>
      <c r="I398" s="92">
        <v>0.64652777777777781</v>
      </c>
    </row>
    <row r="399" spans="1:9" x14ac:dyDescent="0.15">
      <c r="A399" s="90" t="s">
        <v>139</v>
      </c>
      <c r="B399" s="91"/>
      <c r="C399" s="91" t="s">
        <v>1595</v>
      </c>
      <c r="D399" s="91" t="s">
        <v>1596</v>
      </c>
      <c r="E399" s="91" t="s">
        <v>1597</v>
      </c>
      <c r="F399" s="91" t="s">
        <v>1598</v>
      </c>
      <c r="G399" s="91"/>
      <c r="H399" s="92">
        <v>0.36666666666666664</v>
      </c>
      <c r="I399" s="92">
        <v>0.64722222222222225</v>
      </c>
    </row>
    <row r="400" spans="1:9" x14ac:dyDescent="0.15">
      <c r="A400" s="90" t="s">
        <v>140</v>
      </c>
      <c r="B400" s="91"/>
      <c r="C400" s="91" t="s">
        <v>1599</v>
      </c>
      <c r="D400" s="91" t="s">
        <v>1600</v>
      </c>
      <c r="E400" s="91" t="s">
        <v>1601</v>
      </c>
      <c r="F400" s="91"/>
      <c r="G400" s="91"/>
      <c r="H400" s="92">
        <v>0.3659722222222222</v>
      </c>
      <c r="I400" s="92">
        <v>0.6479166666666667</v>
      </c>
    </row>
    <row r="401" spans="1:9" x14ac:dyDescent="0.15">
      <c r="A401" s="90" t="s">
        <v>141</v>
      </c>
      <c r="B401" s="91" t="s">
        <v>951</v>
      </c>
      <c r="C401" s="91" t="s">
        <v>1602</v>
      </c>
      <c r="D401" s="91" t="s">
        <v>1603</v>
      </c>
      <c r="E401" s="91" t="s">
        <v>1604</v>
      </c>
      <c r="F401" s="91"/>
      <c r="G401" s="91"/>
      <c r="H401" s="92">
        <v>0.3659722222222222</v>
      </c>
      <c r="I401" s="92">
        <v>0.64861111111111114</v>
      </c>
    </row>
    <row r="402" spans="1:9" x14ac:dyDescent="0.15">
      <c r="A402" s="90" t="s">
        <v>164</v>
      </c>
      <c r="B402" s="91" t="s">
        <v>1605</v>
      </c>
      <c r="C402" s="91" t="s">
        <v>1606</v>
      </c>
      <c r="D402" s="91" t="s">
        <v>1607</v>
      </c>
      <c r="E402" s="91" t="s">
        <v>1608</v>
      </c>
      <c r="F402" s="91"/>
      <c r="G402" s="91" t="s">
        <v>23</v>
      </c>
      <c r="H402" s="92">
        <v>0.3659722222222222</v>
      </c>
      <c r="I402" s="92">
        <v>0.64930555555555558</v>
      </c>
    </row>
    <row r="403" spans="1:9" x14ac:dyDescent="0.15">
      <c r="A403" s="33"/>
    </row>
    <row r="404" spans="1:9" ht="24" x14ac:dyDescent="0.15">
      <c r="A404" s="34" t="s">
        <v>167</v>
      </c>
    </row>
    <row r="405" spans="1:9" x14ac:dyDescent="0.15">
      <c r="A405" s="35"/>
    </row>
    <row r="406" spans="1:9" x14ac:dyDescent="0.15">
      <c r="A406" s="35" t="s">
        <v>168</v>
      </c>
    </row>
    <row r="412" spans="1:9" ht="15" x14ac:dyDescent="0.15">
      <c r="A412" s="36" t="s">
        <v>169</v>
      </c>
    </row>
    <row r="413" spans="1:9" ht="15" x14ac:dyDescent="0.15">
      <c r="A413" s="36" t="s">
        <v>170</v>
      </c>
    </row>
    <row r="414" spans="1:9" ht="15" x14ac:dyDescent="0.15">
      <c r="A414" s="36" t="s">
        <v>171</v>
      </c>
    </row>
    <row r="415" spans="1:9" ht="15" x14ac:dyDescent="0.15">
      <c r="A415" s="36" t="s">
        <v>172</v>
      </c>
    </row>
    <row r="416" spans="1:9" ht="15" x14ac:dyDescent="0.15">
      <c r="A416" s="36" t="s">
        <v>173</v>
      </c>
    </row>
    <row r="417" spans="1:1" ht="15" x14ac:dyDescent="0.15">
      <c r="A417" s="36" t="s">
        <v>174</v>
      </c>
    </row>
  </sheetData>
  <phoneticPr fontId="0" type="noConversion"/>
  <hyperlinks>
    <hyperlink ref="A412" r:id="rId1" display="http://www.fisica.uniud.it:8080/" xr:uid="{00000000-0004-0000-0000-000000000000}"/>
    <hyperlink ref="A413" r:id="rId2" display="http://www.fisica.uniud.it:8080/index.html" xr:uid="{00000000-0004-0000-0000-000001000000}"/>
    <hyperlink ref="A414" r:id="rId3" display="http://www.fisica.uniud.it:8080/zones/" xr:uid="{00000000-0004-0000-0000-000002000000}"/>
    <hyperlink ref="A415" r:id="rId4" display="http://www.flaterco.com/xtide/" xr:uid="{00000000-0004-0000-0000-000003000000}"/>
    <hyperlink ref="A416" r:id="rId5" display="mailto:giuseppe.cabras@ud.infn.it" xr:uid="{00000000-0004-0000-0000-000004000000}"/>
    <hyperlink ref="A417" r:id="rId6" display="http://www.fisica.uniud.it:8080/tricks.html" xr:uid="{00000000-0004-0000-0000-000005000000}"/>
  </hyperlinks>
  <pageMargins left="0.75" right="0.75" top="1" bottom="1" header="0.5" footer="0.5"/>
  <pageSetup paperSize="9" scale="99" fitToHeight="0" orientation="portrait" r:id="rId7"/>
  <headerFooter alignWithMargins="0">
    <oddHeader>&amp;L&amp;"Aptos"&amp;10&amp;K0000FF TechnipFMC | Internal&amp;1#_x000D_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Y402"/>
  <sheetViews>
    <sheetView showGridLines="0" tabSelected="1" view="pageBreakPreview" topLeftCell="G87" zoomScale="66" zoomScaleNormal="70" zoomScaleSheetLayoutView="100" workbookViewId="0">
      <selection activeCell="M127" sqref="M127"/>
    </sheetView>
  </sheetViews>
  <sheetFormatPr baseColWidth="10" defaultColWidth="8.83203125" defaultRowHeight="20" customHeight="1" x14ac:dyDescent="0.15"/>
  <cols>
    <col min="1" max="1" width="11.1640625" style="14" customWidth="1"/>
    <col min="2" max="2" width="8" style="39" customWidth="1"/>
    <col min="3" max="3" width="8.6640625" style="40" customWidth="1"/>
    <col min="4" max="4" width="15.6640625" style="40" customWidth="1"/>
    <col min="5" max="5" width="8.5" style="39" customWidth="1"/>
    <col min="6" max="6" width="8.33203125" style="40" customWidth="1"/>
    <col min="7" max="7" width="16.33203125" style="40" customWidth="1"/>
    <col min="8" max="8" width="2.5" style="14" customWidth="1"/>
    <col min="9" max="9" width="12.5" style="19" customWidth="1"/>
    <col min="10" max="14" width="17.5" style="10" customWidth="1"/>
    <col min="15" max="15" width="16.5" style="62" customWidth="1"/>
    <col min="16" max="16" width="13.5" style="63" customWidth="1"/>
    <col min="17" max="17" width="13.5" style="62" customWidth="1"/>
    <col min="18" max="18" width="13.5" style="63" customWidth="1"/>
    <col min="19" max="20" width="9.5" style="30" customWidth="1"/>
    <col min="21" max="21" width="8.83203125" style="14"/>
    <col min="22" max="22" width="11.5" style="14" bestFit="1" customWidth="1"/>
    <col min="23" max="23" width="19.5" style="14" customWidth="1"/>
    <col min="24" max="24" width="22.5" style="14" customWidth="1"/>
    <col min="25" max="16384" width="8.83203125" style="14"/>
  </cols>
  <sheetData>
    <row r="1" spans="1:25" s="3" customFormat="1" ht="20" customHeight="1" thickBot="1" x14ac:dyDescent="0.2">
      <c r="A1" s="2"/>
      <c r="B1" s="39"/>
      <c r="C1" s="40"/>
      <c r="D1" s="40"/>
      <c r="E1" s="39"/>
      <c r="F1" s="40"/>
      <c r="G1" s="40"/>
      <c r="I1" s="16"/>
      <c r="J1" s="7"/>
      <c r="K1" s="7"/>
      <c r="L1" s="7"/>
      <c r="M1" s="7"/>
      <c r="N1" s="7"/>
      <c r="O1" s="46"/>
      <c r="P1" s="47"/>
      <c r="Q1" s="46"/>
      <c r="R1" s="47"/>
      <c r="S1" s="48"/>
      <c r="T1" s="48"/>
    </row>
    <row r="2" spans="1:25" s="6" customFormat="1" ht="20" customHeight="1" thickBot="1" x14ac:dyDescent="0.2">
      <c r="A2" s="5">
        <f>Tides!A2</f>
        <v>46753</v>
      </c>
      <c r="B2" s="41"/>
      <c r="C2" s="42"/>
      <c r="D2" s="42"/>
      <c r="E2" s="41"/>
      <c r="F2" s="42"/>
      <c r="G2" s="42"/>
      <c r="I2" s="86">
        <f>A2</f>
        <v>46753</v>
      </c>
      <c r="J2" s="86"/>
      <c r="K2" s="86"/>
      <c r="O2" s="49"/>
      <c r="P2" s="50"/>
      <c r="Q2" s="49"/>
      <c r="R2" s="50"/>
      <c r="S2" s="51"/>
      <c r="T2" s="51"/>
      <c r="W2" s="83" t="s">
        <v>238</v>
      </c>
      <c r="X2" s="84"/>
    </row>
    <row r="3" spans="1:25" ht="29.75" customHeight="1" thickBot="1" x14ac:dyDescent="0.2">
      <c r="A3" s="1" t="s">
        <v>8</v>
      </c>
      <c r="B3" s="88" t="s">
        <v>9</v>
      </c>
      <c r="C3" s="88"/>
      <c r="D3" s="37" t="s">
        <v>244</v>
      </c>
      <c r="E3" s="88" t="s">
        <v>10</v>
      </c>
      <c r="F3" s="88"/>
      <c r="G3" s="37" t="s">
        <v>244</v>
      </c>
      <c r="I3" s="17" t="s">
        <v>8</v>
      </c>
      <c r="J3" s="8" t="s">
        <v>2</v>
      </c>
      <c r="K3" s="8" t="s">
        <v>3</v>
      </c>
      <c r="L3" s="8" t="s">
        <v>2</v>
      </c>
      <c r="M3" s="8" t="s">
        <v>3</v>
      </c>
      <c r="N3" s="8" t="s">
        <v>2</v>
      </c>
      <c r="O3" s="52" t="s">
        <v>11</v>
      </c>
      <c r="P3" s="53" t="s">
        <v>12</v>
      </c>
      <c r="Q3" s="52" t="s">
        <v>11</v>
      </c>
      <c r="R3" s="54" t="s">
        <v>12</v>
      </c>
      <c r="S3" s="55" t="s">
        <v>5</v>
      </c>
      <c r="T3" s="55" t="s">
        <v>6</v>
      </c>
      <c r="W3" s="70" t="s">
        <v>245</v>
      </c>
      <c r="X3" s="71" t="s">
        <v>239</v>
      </c>
    </row>
    <row r="4" spans="1:25" ht="20" customHeight="1" x14ac:dyDescent="0.15">
      <c r="A4" s="2" t="str">
        <f>Tides!A4</f>
        <v>Sat 1</v>
      </c>
      <c r="B4" s="43">
        <f>IF(ISNUMBER(TIMEVALUE(LEFT(Tides!C4,8))),TIMEVALUE(LEFT(Tides!C4,8)),"")</f>
        <v>0.40069444444444446</v>
      </c>
      <c r="C4" s="38">
        <f>IF(ISNUMBER(VALUE(LEFT(RIGHT(Tides!C4,6),4))),VALUE(LEFT(RIGHT(Tides!C4,6),4)),"")</f>
        <v>1.3</v>
      </c>
      <c r="D4" s="74">
        <f>IF(OR(C4&gt;$W$8,ISNUMBER(C4)=FALSE),$X$8,IF(C4&gt;$W$7,$X$7,IF(C4&gt;$W$6,$X$6,IF(C4&gt;$W$5,$X$5,$X$4))))</f>
        <v>2</v>
      </c>
      <c r="E4" s="43">
        <f>IF(ISNUMBER(TIMEVALUE(LEFT(Tides!E4,8))),TIMEVALUE(LEFT(Tides!E4,8)),"")</f>
        <v>0.92222222222222228</v>
      </c>
      <c r="F4" s="38">
        <f>IF(ISNUMBER(VALUE(LEFT(RIGHT(Tides!E4,6),4))),VALUE(LEFT(RIGHT(Tides!E4,6),4)),"")</f>
        <v>1.1000000000000001</v>
      </c>
      <c r="G4" s="74">
        <f>IF(OR(F4&gt;$W$8,ISNUMBER(F4)=FALSE),$X$8,IF(F4&gt;$W$7,$X$7,IF(F4&gt;$W$6,$X$6,IF(F4&gt;$W$5,$X$5,$X$4))))</f>
        <v>2</v>
      </c>
      <c r="I4" s="18" t="str">
        <f t="shared" ref="I4:I34" si="0">A4</f>
        <v>Sat 1</v>
      </c>
      <c r="J4" s="9" t="str">
        <f>IF(ISTEXT(Tides!B4),Tides!B4,"")</f>
        <v>3:54 AM / 3.7 m</v>
      </c>
      <c r="K4" s="9" t="str">
        <f>IF(ISTEXT(Tides!C4),Tides!C4,"")</f>
        <v>9:37 AM / 1.3 m</v>
      </c>
      <c r="L4" s="9" t="str">
        <f>IF(ISTEXT(Tides!D4),Tides!D4,"")</f>
        <v>3:55 PM / 4.0 m</v>
      </c>
      <c r="M4" s="9" t="str">
        <f>IF(ISTEXT(Tides!E4),Tides!E4,"")</f>
        <v>10:08 PM / 1.1 m</v>
      </c>
      <c r="N4" s="9" t="str">
        <f>IF(ISTEXT(Tides!F4),Tides!F4,"")</f>
        <v/>
      </c>
      <c r="O4" s="56">
        <f>IF(AND(ISNUMBER(D4),D4&gt;0),IF((B4-D4/24)&gt;0,B4-D4/24,B4+24-D4/24),"")</f>
        <v>0.31736111111111115</v>
      </c>
      <c r="P4" s="57">
        <f>IF(AND(ISNUMBER(D4),D4&gt;0),B4+D4/24,"")</f>
        <v>0.48402777777777778</v>
      </c>
      <c r="Q4" s="56">
        <f>IF(AND(ISNUMBER(G4),G4&gt;0),IF((E4-G4/24)&gt;0,E4-G4/24,E4+24-G4/24),"")</f>
        <v>0.83888888888888891</v>
      </c>
      <c r="R4" s="58">
        <f>IF(AND(ISNUMBER(G4),G4&gt;0),E4+G4/24,"")</f>
        <v>1.0055555555555555</v>
      </c>
      <c r="S4" s="30">
        <f>Tides!H4</f>
        <v>0.3659722222222222</v>
      </c>
      <c r="T4" s="30">
        <f>Tides!I4</f>
        <v>0.64930555555555558</v>
      </c>
      <c r="W4" s="72"/>
      <c r="X4" s="73">
        <v>2.5</v>
      </c>
    </row>
    <row r="5" spans="1:25" ht="20" customHeight="1" x14ac:dyDescent="0.15">
      <c r="A5" s="2" t="str">
        <f>Tides!A5</f>
        <v>Sun 2</v>
      </c>
      <c r="B5" s="43">
        <f>IF(ISNUMBER(TIMEVALUE(LEFT(Tides!C5,8))),TIMEVALUE(LEFT(Tides!C5,8)),"")</f>
        <v>0.42499999999999999</v>
      </c>
      <c r="C5" s="38">
        <f>IF(ISNUMBER(VALUE(LEFT(RIGHT(Tides!C5,6),4))),VALUE(LEFT(RIGHT(Tides!C5,6),4)),"")</f>
        <v>1.4</v>
      </c>
      <c r="D5" s="74">
        <f t="shared" ref="D5:D34" si="1">IF(OR(C5&gt;$W$8,ISNUMBER(C5)=FALSE),$X$8,IF(C5&gt;$W$7,$X$7,IF(C5&gt;$W$6,$X$6,IF(C5&gt;$W$5,$X$5,$X$4))))</f>
        <v>1.5</v>
      </c>
      <c r="E5" s="43">
        <f>IF(ISNUMBER(TIMEVALUE(LEFT(Tides!E5,8))),TIMEVALUE(LEFT(Tides!E5,8)),"")</f>
        <v>0.94861111111111107</v>
      </c>
      <c r="F5" s="38">
        <f>IF(ISNUMBER(VALUE(LEFT(RIGHT(Tides!E5,6),4))),VALUE(LEFT(RIGHT(Tides!E5,6),4)),"")</f>
        <v>1.2</v>
      </c>
      <c r="G5" s="74">
        <f t="shared" ref="G5:G34" si="2">IF(OR(F5&gt;$W$8,ISNUMBER(F5)=FALSE),$X$8,IF(F5&gt;$W$7,$X$7,IF(F5&gt;$W$6,$X$6,IF(F5&gt;$W$5,$X$5,$X$4))))</f>
        <v>2</v>
      </c>
      <c r="I5" s="18" t="str">
        <f t="shared" si="0"/>
        <v>Sun 2</v>
      </c>
      <c r="J5" s="9" t="str">
        <f>IF(ISTEXT(Tides!B5),Tides!B5,"")</f>
        <v>4:30 AM / 3.6 m</v>
      </c>
      <c r="K5" s="9" t="str">
        <f>IF(ISTEXT(Tides!C5),Tides!C5,"")</f>
        <v>10:12 AM / 1.4 m</v>
      </c>
      <c r="L5" s="9" t="str">
        <f>IF(ISTEXT(Tides!D5),Tides!D5,"")</f>
        <v>4:32 PM / 3.9 m</v>
      </c>
      <c r="M5" s="9" t="str">
        <f>IF(ISTEXT(Tides!E5),Tides!E5,"")</f>
        <v>10:46 PM / 1.2 m</v>
      </c>
      <c r="N5" s="9" t="str">
        <f>IF(ISTEXT(Tides!F5),Tides!F5,"")</f>
        <v/>
      </c>
      <c r="O5" s="56">
        <f t="shared" ref="O5:O34" si="3">IF(AND(ISNUMBER(D5),D5&gt;0),IF((B5-D5/24)&gt;0,B5-D5/24,B5+24-D5/24),"")</f>
        <v>0.36249999999999999</v>
      </c>
      <c r="P5" s="57">
        <f t="shared" ref="P5:P34" si="4">IF(AND(ISNUMBER(D5),D5&gt;0),B5+D5/24,"")</f>
        <v>0.48749999999999999</v>
      </c>
      <c r="Q5" s="56">
        <f t="shared" ref="Q5:Q34" si="5">IF(AND(ISNUMBER(G5),G5&gt;0),IF((E5-G5/24)&gt;0,E5-G5/24,E5+24-G5/24),"")</f>
        <v>0.8652777777777777</v>
      </c>
      <c r="R5" s="58">
        <f t="shared" ref="R5:R34" si="6">IF(AND(ISNUMBER(G5),G5&gt;0),E5+G5/24,"")</f>
        <v>1.0319444444444443</v>
      </c>
      <c r="S5" s="30">
        <f>Tides!H5</f>
        <v>0.3659722222222222</v>
      </c>
      <c r="T5" s="30">
        <f>Tides!I5</f>
        <v>0.65069444444444446</v>
      </c>
      <c r="W5" s="25">
        <f>0.5+0.1</f>
        <v>0.6</v>
      </c>
      <c r="X5" s="26">
        <v>2</v>
      </c>
    </row>
    <row r="6" spans="1:25" ht="20" customHeight="1" x14ac:dyDescent="0.15">
      <c r="A6" s="2" t="str">
        <f>Tides!A6</f>
        <v>Mon 3</v>
      </c>
      <c r="B6" s="43">
        <f>IF(ISNUMBER(TIMEVALUE(LEFT(Tides!C6,8))),TIMEVALUE(LEFT(Tides!C6,8)),"")</f>
        <v>0.4513888888888889</v>
      </c>
      <c r="C6" s="38">
        <f>IF(ISNUMBER(VALUE(LEFT(RIGHT(Tides!C6,6),4))),VALUE(LEFT(RIGHT(Tides!C6,6),4)),"")</f>
        <v>1.6</v>
      </c>
      <c r="D6" s="74">
        <f t="shared" si="1"/>
        <v>1.5</v>
      </c>
      <c r="E6" s="43">
        <f>IF(ISNUMBER(TIMEVALUE(LEFT(Tides!E6,8))),TIMEVALUE(LEFT(Tides!E6,8)),"")</f>
        <v>0.97638888888888886</v>
      </c>
      <c r="F6" s="38">
        <f>IF(ISNUMBER(VALUE(LEFT(RIGHT(Tides!E6,6),4))),VALUE(LEFT(RIGHT(Tides!E6,6),4)),"")</f>
        <v>1.3</v>
      </c>
      <c r="G6" s="74">
        <f t="shared" si="2"/>
        <v>2</v>
      </c>
      <c r="I6" s="18" t="str">
        <f t="shared" si="0"/>
        <v>Mon 3</v>
      </c>
      <c r="J6" s="9" t="str">
        <f>IF(ISTEXT(Tides!B6),Tides!B6,"")</f>
        <v>5:09 AM / 3.5 m</v>
      </c>
      <c r="K6" s="9" t="str">
        <f>IF(ISTEXT(Tides!C6),Tides!C6,"")</f>
        <v>10:50 AM / 1.6 m</v>
      </c>
      <c r="L6" s="9" t="str">
        <f>IF(ISTEXT(Tides!D6),Tides!D6,"")</f>
        <v>5:12 PM / 3.7 m</v>
      </c>
      <c r="M6" s="9" t="str">
        <f>IF(ISTEXT(Tides!E6),Tides!E6,"")</f>
        <v>11:26 PM / 1.3 m</v>
      </c>
      <c r="N6" s="9" t="str">
        <f>IF(ISTEXT(Tides!F6),Tides!F6,"")</f>
        <v/>
      </c>
      <c r="O6" s="56">
        <f t="shared" si="3"/>
        <v>0.3888888888888889</v>
      </c>
      <c r="P6" s="57">
        <f t="shared" si="4"/>
        <v>0.51388888888888884</v>
      </c>
      <c r="Q6" s="56">
        <f t="shared" si="5"/>
        <v>0.89305555555555549</v>
      </c>
      <c r="R6" s="58">
        <f t="shared" si="6"/>
        <v>1.0597222222222222</v>
      </c>
      <c r="S6" s="30">
        <f>Tides!H6</f>
        <v>0.36527777777777776</v>
      </c>
      <c r="T6" s="30">
        <f>Tides!I6</f>
        <v>0.65138888888888891</v>
      </c>
      <c r="W6" s="25">
        <f>1.2+0.1</f>
        <v>1.3</v>
      </c>
      <c r="X6" s="24">
        <v>1.5</v>
      </c>
    </row>
    <row r="7" spans="1:25" ht="20" customHeight="1" x14ac:dyDescent="0.15">
      <c r="A7" s="2" t="str">
        <f>Tides!A7</f>
        <v>Tue 4</v>
      </c>
      <c r="B7" s="43">
        <f>IF(ISNUMBER(TIMEVALUE(LEFT(Tides!C7,8))),TIMEVALUE(LEFT(Tides!C7,8)),"")</f>
        <v>0.48125000000000001</v>
      </c>
      <c r="C7" s="38">
        <f>IF(ISNUMBER(VALUE(LEFT(RIGHT(Tides!C7,6),4))),VALUE(LEFT(RIGHT(Tides!C7,6),4)),"")</f>
        <v>1.7</v>
      </c>
      <c r="D7" s="74">
        <f t="shared" si="1"/>
        <v>1</v>
      </c>
      <c r="E7" s="43" t="str">
        <f>IF(ISNUMBER(TIMEVALUE(LEFT(Tides!E7,8))),TIMEVALUE(LEFT(Tides!E7,8)),"")</f>
        <v/>
      </c>
      <c r="F7" s="38" t="str">
        <f>IF(ISNUMBER(VALUE(LEFT(RIGHT(Tides!E7,6),4))),VALUE(LEFT(RIGHT(Tides!E7,6),4)),"")</f>
        <v/>
      </c>
      <c r="G7" s="74" t="str">
        <f t="shared" si="2"/>
        <v>No Restriction</v>
      </c>
      <c r="I7" s="18" t="str">
        <f t="shared" si="0"/>
        <v>Tue 4</v>
      </c>
      <c r="J7" s="9" t="str">
        <f>IF(ISTEXT(Tides!B7),Tides!B7,"")</f>
        <v>5:53 AM / 3.4 m</v>
      </c>
      <c r="K7" s="9" t="str">
        <f>IF(ISTEXT(Tides!C7),Tides!C7,"")</f>
        <v>11:33 AM / 1.7 m</v>
      </c>
      <c r="L7" s="9" t="str">
        <f>IF(ISTEXT(Tides!D7),Tides!D7,"")</f>
        <v>5:57 PM / 3.6 m</v>
      </c>
      <c r="M7" s="9" t="str">
        <f>IF(ISTEXT(Tides!E7),Tides!E7,"")</f>
        <v/>
      </c>
      <c r="N7" s="9" t="str">
        <f>IF(ISTEXT(Tides!F7),Tides!F7,"")</f>
        <v/>
      </c>
      <c r="O7" s="56">
        <f t="shared" si="3"/>
        <v>0.43958333333333333</v>
      </c>
      <c r="P7" s="57">
        <f t="shared" si="4"/>
        <v>0.5229166666666667</v>
      </c>
      <c r="Q7" s="56" t="str">
        <f t="shared" si="5"/>
        <v/>
      </c>
      <c r="R7" s="58" t="str">
        <f t="shared" si="6"/>
        <v/>
      </c>
      <c r="S7" s="30">
        <f>Tides!H7</f>
        <v>0.36527777777777776</v>
      </c>
      <c r="T7" s="30">
        <f>Tides!I7</f>
        <v>0.65208333333333335</v>
      </c>
      <c r="W7" s="25">
        <v>1.6</v>
      </c>
      <c r="X7" s="24">
        <v>1</v>
      </c>
    </row>
    <row r="8" spans="1:25" ht="20" customHeight="1" thickBot="1" x14ac:dyDescent="0.2">
      <c r="A8" s="2" t="str">
        <f>Tides!A8</f>
        <v>Wed 5</v>
      </c>
      <c r="B8" s="43">
        <f>IF(ISNUMBER(TIMEVALUE(LEFT(Tides!C8,8))),TIMEVALUE(LEFT(Tides!C8,8)),"")</f>
        <v>9.0277777777777769E-3</v>
      </c>
      <c r="C8" s="38">
        <f>IF(ISNUMBER(VALUE(LEFT(RIGHT(Tides!C8,6),4))),VALUE(LEFT(RIGHT(Tides!C8,6),4)),"")</f>
        <v>1.5</v>
      </c>
      <c r="D8" s="74">
        <f t="shared" si="1"/>
        <v>1.5</v>
      </c>
      <c r="E8" s="43">
        <f>IF(ISNUMBER(TIMEVALUE(LEFT(Tides!E8,8))),TIMEVALUE(LEFT(Tides!E8,8)),"")</f>
        <v>0.51736111111111116</v>
      </c>
      <c r="F8" s="38">
        <f>IF(ISNUMBER(VALUE(LEFT(RIGHT(Tides!E8,6),4))),VALUE(LEFT(RIGHT(Tides!E8,6),4)),"")</f>
        <v>1.8</v>
      </c>
      <c r="G8" s="74" t="str">
        <f t="shared" si="2"/>
        <v>No Restriction</v>
      </c>
      <c r="I8" s="18" t="str">
        <f t="shared" si="0"/>
        <v>Wed 5</v>
      </c>
      <c r="J8" s="9" t="str">
        <f>IF(ISTEXT(Tides!B8),Tides!B8,"")</f>
        <v/>
      </c>
      <c r="K8" s="9" t="str">
        <f>IF(ISTEXT(Tides!C8),Tides!C8,"")</f>
        <v>12:13 AM / 1.5 m</v>
      </c>
      <c r="L8" s="9" t="str">
        <f>IF(ISTEXT(Tides!D8),Tides!D8,"")</f>
        <v>6:44 AM / 3.3 m</v>
      </c>
      <c r="M8" s="9" t="str">
        <f>IF(ISTEXT(Tides!E8),Tides!E8,"")</f>
        <v>12:25 PM / 1.8 m</v>
      </c>
      <c r="N8" s="9" t="str">
        <f>IF(ISTEXT(Tides!F8),Tides!F8,"")</f>
        <v>6:51 PM / 3.5 m</v>
      </c>
      <c r="O8" s="56">
        <f t="shared" si="3"/>
        <v>23.946527777777778</v>
      </c>
      <c r="P8" s="57">
        <f t="shared" si="4"/>
        <v>7.1527777777777773E-2</v>
      </c>
      <c r="Q8" s="56" t="str">
        <f t="shared" si="5"/>
        <v/>
      </c>
      <c r="R8" s="58" t="str">
        <f t="shared" si="6"/>
        <v/>
      </c>
      <c r="S8" s="30">
        <f>Tides!H8</f>
        <v>0.36458333333333331</v>
      </c>
      <c r="T8" s="30">
        <f>Tides!I8</f>
        <v>0.65347222222222223</v>
      </c>
      <c r="W8" s="27">
        <v>1.7</v>
      </c>
      <c r="X8" s="28" t="s">
        <v>240</v>
      </c>
    </row>
    <row r="9" spans="1:25" ht="20" customHeight="1" x14ac:dyDescent="0.15">
      <c r="A9" s="2" t="str">
        <f>Tides!A9</f>
        <v>Thu 6</v>
      </c>
      <c r="B9" s="43">
        <f>IF(ISNUMBER(TIMEVALUE(LEFT(Tides!C9,8))),TIMEVALUE(LEFT(Tides!C9,8)),"")</f>
        <v>4.9305555555555554E-2</v>
      </c>
      <c r="C9" s="38">
        <f>IF(ISNUMBER(VALUE(LEFT(RIGHT(Tides!C9,6),4))),VALUE(LEFT(RIGHT(Tides!C9,6),4)),"")</f>
        <v>1.6</v>
      </c>
      <c r="D9" s="74">
        <f t="shared" si="1"/>
        <v>1.5</v>
      </c>
      <c r="E9" s="43">
        <f>IF(ISNUMBER(TIMEVALUE(LEFT(Tides!E9,8))),TIMEVALUE(LEFT(Tides!E9,8)),"")</f>
        <v>0.56388888888888888</v>
      </c>
      <c r="F9" s="38">
        <f>IF(ISNUMBER(VALUE(LEFT(RIGHT(Tides!E9,6),4))),VALUE(LEFT(RIGHT(Tides!E9,6),4)),"")</f>
        <v>1.9</v>
      </c>
      <c r="G9" s="74" t="str">
        <f t="shared" si="2"/>
        <v>No Restriction</v>
      </c>
      <c r="I9" s="18" t="str">
        <f t="shared" si="0"/>
        <v>Thu 6</v>
      </c>
      <c r="J9" s="9" t="str">
        <f>IF(ISTEXT(Tides!B9),Tides!B9,"")</f>
        <v/>
      </c>
      <c r="K9" s="9" t="str">
        <f>IF(ISTEXT(Tides!C9),Tides!C9,"")</f>
        <v>1:11 AM / 1.6 m</v>
      </c>
      <c r="L9" s="9" t="str">
        <f>IF(ISTEXT(Tides!D9),Tides!D9,"")</f>
        <v>7:43 AM / 3.3 m</v>
      </c>
      <c r="M9" s="9" t="str">
        <f>IF(ISTEXT(Tides!E9),Tides!E9,"")</f>
        <v>1:32 PM / 1.9 m</v>
      </c>
      <c r="N9" s="9" t="str">
        <f>IF(ISTEXT(Tides!F9),Tides!F9,"")</f>
        <v>7:55 PM / 3.4 m</v>
      </c>
      <c r="O9" s="56">
        <f t="shared" si="3"/>
        <v>23.986805555555556</v>
      </c>
      <c r="P9" s="57">
        <f t="shared" si="4"/>
        <v>0.11180555555555555</v>
      </c>
      <c r="Q9" s="56" t="str">
        <f t="shared" si="5"/>
        <v/>
      </c>
      <c r="R9" s="58" t="str">
        <f t="shared" si="6"/>
        <v/>
      </c>
      <c r="S9" s="30">
        <f>Tides!H9</f>
        <v>0.36458333333333331</v>
      </c>
      <c r="T9" s="30">
        <f>Tides!I9</f>
        <v>0.65416666666666667</v>
      </c>
    </row>
    <row r="10" spans="1:25" ht="20" customHeight="1" x14ac:dyDescent="0.15">
      <c r="A10" s="2" t="str">
        <f>Tides!A10</f>
        <v>Fri 7</v>
      </c>
      <c r="B10" s="43">
        <f>IF(ISNUMBER(TIMEVALUE(LEFT(Tides!C10,8))),TIMEVALUE(LEFT(Tides!C10,8)),"")</f>
        <v>9.7916666666666666E-2</v>
      </c>
      <c r="C10" s="38">
        <f>IF(ISNUMBER(VALUE(LEFT(RIGHT(Tides!C10,6),4))),VALUE(LEFT(RIGHT(Tides!C10,6),4)),"")</f>
        <v>1.6</v>
      </c>
      <c r="D10" s="74">
        <f t="shared" si="1"/>
        <v>1.5</v>
      </c>
      <c r="E10" s="43">
        <f>IF(ISNUMBER(TIMEVALUE(LEFT(Tides!E10,8))),TIMEVALUE(LEFT(Tides!E10,8)),"")</f>
        <v>0.61875000000000002</v>
      </c>
      <c r="F10" s="38">
        <f>IF(ISNUMBER(VALUE(LEFT(RIGHT(Tides!E10,6),4))),VALUE(LEFT(RIGHT(Tides!E10,6),4)),"")</f>
        <v>1.8</v>
      </c>
      <c r="G10" s="74" t="str">
        <f t="shared" si="2"/>
        <v>No Restriction</v>
      </c>
      <c r="I10" s="18" t="str">
        <f t="shared" si="0"/>
        <v>Fri 7</v>
      </c>
      <c r="J10" s="9" t="str">
        <f>IF(ISTEXT(Tides!B10),Tides!B10,"")</f>
        <v/>
      </c>
      <c r="K10" s="9" t="str">
        <f>IF(ISTEXT(Tides!C10),Tides!C10,"")</f>
        <v>2:21 AM / 1.6 m</v>
      </c>
      <c r="L10" s="9" t="str">
        <f>IF(ISTEXT(Tides!D10),Tides!D10,"")</f>
        <v>8:47 AM / 3.3 m</v>
      </c>
      <c r="M10" s="9" t="str">
        <f>IF(ISTEXT(Tides!E10),Tides!E10,"")</f>
        <v>2:51 PM / 1.8 m</v>
      </c>
      <c r="N10" s="9" t="str">
        <f>IF(ISTEXT(Tides!F10),Tides!F10,"")</f>
        <v>9:06 PM / 3.4 m</v>
      </c>
      <c r="O10" s="56">
        <f t="shared" si="3"/>
        <v>3.5416666666666666E-2</v>
      </c>
      <c r="P10" s="57">
        <f t="shared" si="4"/>
        <v>0.16041666666666665</v>
      </c>
      <c r="Q10" s="56" t="str">
        <f t="shared" si="5"/>
        <v/>
      </c>
      <c r="R10" s="58" t="str">
        <f t="shared" si="6"/>
        <v/>
      </c>
      <c r="S10" s="30">
        <f>Tides!H10</f>
        <v>0.36388888888888887</v>
      </c>
      <c r="T10" s="30">
        <f>Tides!I10</f>
        <v>0.65555555555555556</v>
      </c>
    </row>
    <row r="11" spans="1:25" ht="20" customHeight="1" x14ac:dyDescent="0.15">
      <c r="A11" s="2" t="str">
        <f>Tides!A11</f>
        <v>Sat 8</v>
      </c>
      <c r="B11" s="43">
        <f>IF(ISNUMBER(TIMEVALUE(LEFT(Tides!C11,8))),TIMEVALUE(LEFT(Tides!C11,8)),"")</f>
        <v>0.14791666666666667</v>
      </c>
      <c r="C11" s="38">
        <f>IF(ISNUMBER(VALUE(LEFT(RIGHT(Tides!C11,6),4))),VALUE(LEFT(RIGHT(Tides!C11,6),4)),"")</f>
        <v>1.6</v>
      </c>
      <c r="D11" s="74">
        <f t="shared" si="1"/>
        <v>1.5</v>
      </c>
      <c r="E11" s="43">
        <f>IF(ISNUMBER(TIMEVALUE(LEFT(Tides!E11,8))),TIMEVALUE(LEFT(Tides!E11,8)),"")</f>
        <v>0.6694444444444444</v>
      </c>
      <c r="F11" s="38">
        <f>IF(ISNUMBER(VALUE(LEFT(RIGHT(Tides!E11,6),4))),VALUE(LEFT(RIGHT(Tides!E11,6),4)),"")</f>
        <v>1.6</v>
      </c>
      <c r="G11" s="74">
        <f t="shared" si="2"/>
        <v>1.5</v>
      </c>
      <c r="I11" s="18" t="str">
        <f t="shared" si="0"/>
        <v>Sat 8</v>
      </c>
      <c r="J11" s="9" t="str">
        <f>IF(ISTEXT(Tides!B11),Tides!B11,"")</f>
        <v/>
      </c>
      <c r="K11" s="9" t="str">
        <f>IF(ISTEXT(Tides!C11),Tides!C11,"")</f>
        <v>3:33 AM / 1.6 m</v>
      </c>
      <c r="L11" s="9" t="str">
        <f>IF(ISTEXT(Tides!D11),Tides!D11,"")</f>
        <v>9:52 AM / 3.4 m</v>
      </c>
      <c r="M11" s="9" t="str">
        <f>IF(ISTEXT(Tides!E11),Tides!E11,"")</f>
        <v>4:04 PM / 1.6 m</v>
      </c>
      <c r="N11" s="9" t="str">
        <f>IF(ISTEXT(Tides!F11),Tides!F11,"")</f>
        <v>10:16 PM / 3.6 m</v>
      </c>
      <c r="O11" s="56">
        <f t="shared" si="3"/>
        <v>8.5416666666666669E-2</v>
      </c>
      <c r="P11" s="57">
        <f t="shared" si="4"/>
        <v>0.21041666666666667</v>
      </c>
      <c r="Q11" s="56">
        <f t="shared" si="5"/>
        <v>0.6069444444444444</v>
      </c>
      <c r="R11" s="58">
        <f t="shared" si="6"/>
        <v>0.7319444444444444</v>
      </c>
      <c r="S11" s="30">
        <f>Tides!H11</f>
        <v>0.36319444444444443</v>
      </c>
      <c r="T11" s="30">
        <f>Tides!I11</f>
        <v>0.65694444444444444</v>
      </c>
      <c r="W11" s="87" t="s">
        <v>246</v>
      </c>
      <c r="X11" s="87"/>
      <c r="Y11" s="87"/>
    </row>
    <row r="12" spans="1:25" ht="20" customHeight="1" thickBot="1" x14ac:dyDescent="0.2">
      <c r="A12" s="2" t="str">
        <f>Tides!A12</f>
        <v>Sun 9</v>
      </c>
      <c r="B12" s="43">
        <f>IF(ISNUMBER(TIMEVALUE(LEFT(Tides!C12,8))),TIMEVALUE(LEFT(Tides!C12,8)),"")</f>
        <v>0.19166666666666668</v>
      </c>
      <c r="C12" s="38">
        <f>IF(ISNUMBER(VALUE(LEFT(RIGHT(Tides!C12,6),4))),VALUE(LEFT(RIGHT(Tides!C12,6),4)),"")</f>
        <v>1.4</v>
      </c>
      <c r="D12" s="74">
        <f t="shared" si="1"/>
        <v>1.5</v>
      </c>
      <c r="E12" s="43">
        <f>IF(ISNUMBER(TIMEVALUE(LEFT(Tides!E12,8))),TIMEVALUE(LEFT(Tides!E12,8)),"")</f>
        <v>0.71111111111111114</v>
      </c>
      <c r="F12" s="38">
        <f>IF(ISNUMBER(VALUE(LEFT(RIGHT(Tides!E12,6),4))),VALUE(LEFT(RIGHT(Tides!E12,6),4)),"")</f>
        <v>1.3</v>
      </c>
      <c r="G12" s="74">
        <f t="shared" si="2"/>
        <v>2</v>
      </c>
      <c r="I12" s="18" t="str">
        <f t="shared" si="0"/>
        <v>Sun 9</v>
      </c>
      <c r="J12" s="9" t="str">
        <f>IF(ISTEXT(Tides!B12),Tides!B12,"")</f>
        <v/>
      </c>
      <c r="K12" s="9" t="str">
        <f>IF(ISTEXT(Tides!C12),Tides!C12,"")</f>
        <v>4:36 AM / 1.4 m</v>
      </c>
      <c r="L12" s="9" t="str">
        <f>IF(ISTEXT(Tides!D12),Tides!D12,"")</f>
        <v>10:50 AM / 3.6 m</v>
      </c>
      <c r="M12" s="9" t="str">
        <f>IF(ISTEXT(Tides!E12),Tides!E12,"")</f>
        <v>5:04 PM / 1.3 m</v>
      </c>
      <c r="N12" s="9" t="str">
        <f>IF(ISTEXT(Tides!F12),Tides!F12,"")</f>
        <v>11:18 PM / 3.8 m</v>
      </c>
      <c r="O12" s="56">
        <f t="shared" si="3"/>
        <v>0.12916666666666668</v>
      </c>
      <c r="P12" s="57">
        <f t="shared" si="4"/>
        <v>0.25416666666666665</v>
      </c>
      <c r="Q12" s="56">
        <f t="shared" si="5"/>
        <v>0.62777777777777777</v>
      </c>
      <c r="R12" s="58">
        <f t="shared" si="6"/>
        <v>0.79444444444444451</v>
      </c>
      <c r="S12" s="30">
        <f>Tides!H12</f>
        <v>0.36319444444444443</v>
      </c>
      <c r="T12" s="30">
        <f>Tides!I12</f>
        <v>0.65763888888888888</v>
      </c>
      <c r="W12" s="87" t="s">
        <v>247</v>
      </c>
      <c r="X12" s="87"/>
    </row>
    <row r="13" spans="1:25" ht="20" customHeight="1" x14ac:dyDescent="0.15">
      <c r="A13" s="2" t="str">
        <f>Tides!A13</f>
        <v>Mon 10</v>
      </c>
      <c r="B13" s="43">
        <f>IF(ISNUMBER(TIMEVALUE(LEFT(Tides!C13,8))),TIMEVALUE(LEFT(Tides!C13,8)),"")</f>
        <v>0.22847222222222222</v>
      </c>
      <c r="C13" s="38">
        <f>IF(ISNUMBER(VALUE(LEFT(RIGHT(Tides!C13,6),4))),VALUE(LEFT(RIGHT(Tides!C13,6),4)),"")</f>
        <v>1.2</v>
      </c>
      <c r="D13" s="74">
        <f t="shared" si="1"/>
        <v>2</v>
      </c>
      <c r="E13" s="43">
        <f>IF(ISNUMBER(TIMEVALUE(LEFT(Tides!E13,8))),TIMEVALUE(LEFT(Tides!E13,8)),"")</f>
        <v>0.74722222222222223</v>
      </c>
      <c r="F13" s="38">
        <f>IF(ISNUMBER(VALUE(LEFT(RIGHT(Tides!E13,6),4))),VALUE(LEFT(RIGHT(Tides!E13,6),4)),"")</f>
        <v>1</v>
      </c>
      <c r="G13" s="74">
        <f t="shared" si="2"/>
        <v>2</v>
      </c>
      <c r="I13" s="18" t="str">
        <f t="shared" si="0"/>
        <v>Mon 10</v>
      </c>
      <c r="J13" s="9" t="str">
        <f>IF(ISTEXT(Tides!B13),Tides!B13,"")</f>
        <v/>
      </c>
      <c r="K13" s="9" t="str">
        <f>IF(ISTEXT(Tides!C13),Tides!C13,"")</f>
        <v>5:29 AM / 1.2 m</v>
      </c>
      <c r="L13" s="9" t="str">
        <f>IF(ISTEXT(Tides!D13),Tides!D13,"")</f>
        <v>11:42 AM / 3.9 m</v>
      </c>
      <c r="M13" s="9" t="str">
        <f>IF(ISTEXT(Tides!E13),Tides!E13,"")</f>
        <v>5:56 PM / 1.0 m</v>
      </c>
      <c r="N13" s="9" t="str">
        <f>IF(ISTEXT(Tides!F13),Tides!F13,"")</f>
        <v/>
      </c>
      <c r="O13" s="56">
        <f t="shared" si="3"/>
        <v>0.14513888888888887</v>
      </c>
      <c r="P13" s="57">
        <f t="shared" si="4"/>
        <v>0.31180555555555556</v>
      </c>
      <c r="Q13" s="56">
        <f>IF(AND(ISNUMBER(G13),G13&gt;0),IF((E13-G13/24)&gt;0,E13-G13/24,E13+24-G13/24),"")</f>
        <v>0.66388888888888886</v>
      </c>
      <c r="R13" s="58">
        <f t="shared" si="6"/>
        <v>0.8305555555555556</v>
      </c>
      <c r="S13" s="30">
        <f>Tides!H13</f>
        <v>0.36249999999999999</v>
      </c>
      <c r="T13" s="30">
        <f>Tides!I13</f>
        <v>0.65902777777777777</v>
      </c>
      <c r="W13" s="83" t="s">
        <v>248</v>
      </c>
      <c r="X13" s="84"/>
    </row>
    <row r="14" spans="1:25" ht="20" customHeight="1" thickBot="1" x14ac:dyDescent="0.2">
      <c r="A14" s="2" t="str">
        <f>Tides!A14</f>
        <v>Tue 11</v>
      </c>
      <c r="B14" s="43">
        <f>IF(ISNUMBER(TIMEVALUE(LEFT(Tides!C14,8))),TIMEVALUE(LEFT(Tides!C14,8)),"")</f>
        <v>0.26250000000000001</v>
      </c>
      <c r="C14" s="38">
        <f>IF(ISNUMBER(VALUE(LEFT(RIGHT(Tides!C14,6),4))),VALUE(LEFT(RIGHT(Tides!C14,6),4)),"")</f>
        <v>1.1000000000000001</v>
      </c>
      <c r="D14" s="74">
        <f t="shared" si="1"/>
        <v>2</v>
      </c>
      <c r="E14" s="43">
        <f>IF(ISNUMBER(TIMEVALUE(LEFT(Tides!E14,8))),TIMEVALUE(LEFT(Tides!E14,8)),"")</f>
        <v>0.77986111111111112</v>
      </c>
      <c r="F14" s="38">
        <f>IF(ISNUMBER(VALUE(LEFT(RIGHT(Tides!E14,6),4))),VALUE(LEFT(RIGHT(Tides!E14,6),4)),"")</f>
        <v>0.7</v>
      </c>
      <c r="G14" s="74">
        <f t="shared" si="2"/>
        <v>2</v>
      </c>
      <c r="I14" s="18" t="str">
        <f t="shared" si="0"/>
        <v>Tue 11</v>
      </c>
      <c r="J14" s="9" t="str">
        <f>IF(ISTEXT(Tides!B14),Tides!B14,"")</f>
        <v>12:14 AM / 4.0 m</v>
      </c>
      <c r="K14" s="9" t="str">
        <f>IF(ISTEXT(Tides!C14),Tides!C14,"")</f>
        <v>6:18 AM / 1.1 m</v>
      </c>
      <c r="L14" s="9" t="str">
        <f>IF(ISTEXT(Tides!D14),Tides!D14,"")</f>
        <v>12:30 PM / 4.1 m</v>
      </c>
      <c r="M14" s="9" t="str">
        <f>IF(ISTEXT(Tides!E14),Tides!E14,"")</f>
        <v>6:43 PM / 0.7 m</v>
      </c>
      <c r="N14" s="9" t="str">
        <f>IF(ISTEXT(Tides!F14),Tides!F14,"")</f>
        <v/>
      </c>
      <c r="O14" s="56">
        <f t="shared" si="3"/>
        <v>0.1791666666666667</v>
      </c>
      <c r="P14" s="57">
        <f t="shared" si="4"/>
        <v>0.34583333333333333</v>
      </c>
      <c r="Q14" s="56">
        <f t="shared" si="5"/>
        <v>0.69652777777777775</v>
      </c>
      <c r="R14" s="58">
        <f t="shared" si="6"/>
        <v>0.86319444444444449</v>
      </c>
      <c r="S14" s="30">
        <f>Tides!H14</f>
        <v>0.36180555555555555</v>
      </c>
      <c r="T14" s="30">
        <f>Tides!I14</f>
        <v>0.66041666666666665</v>
      </c>
      <c r="W14" s="75" t="s">
        <v>245</v>
      </c>
      <c r="X14" s="76" t="s">
        <v>239</v>
      </c>
    </row>
    <row r="15" spans="1:25" ht="20" customHeight="1" x14ac:dyDescent="0.15">
      <c r="A15" s="2" t="str">
        <f>Tides!A15</f>
        <v>Wed 12</v>
      </c>
      <c r="B15" s="43">
        <f>IF(ISNUMBER(TIMEVALUE(LEFT(Tides!C15,8))),TIMEVALUE(LEFT(Tides!C15,8)),"")</f>
        <v>0.29375000000000001</v>
      </c>
      <c r="C15" s="38">
        <f>IF(ISNUMBER(VALUE(LEFT(RIGHT(Tides!C15,6),4))),VALUE(LEFT(RIGHT(Tides!C15,6),4)),"")</f>
        <v>0.9</v>
      </c>
      <c r="D15" s="74">
        <f t="shared" si="1"/>
        <v>2</v>
      </c>
      <c r="E15" s="43">
        <f>IF(ISNUMBER(TIMEVALUE(LEFT(Tides!E15,8))),TIMEVALUE(LEFT(Tides!E15,8)),"")</f>
        <v>0.81111111111111112</v>
      </c>
      <c r="F15" s="38">
        <f>IF(ISNUMBER(VALUE(LEFT(RIGHT(Tides!E15,6),4))),VALUE(LEFT(RIGHT(Tides!E15,6),4)),"")</f>
        <v>0.4</v>
      </c>
      <c r="G15" s="74">
        <f t="shared" si="2"/>
        <v>2.5</v>
      </c>
      <c r="I15" s="18" t="str">
        <f t="shared" si="0"/>
        <v>Wed 12</v>
      </c>
      <c r="J15" s="9" t="str">
        <f>IF(ISTEXT(Tides!B15),Tides!B15,"")</f>
        <v>1:04 AM / 4.2 m</v>
      </c>
      <c r="K15" s="9" t="str">
        <f>IF(ISTEXT(Tides!C15),Tides!C15,"")</f>
        <v>7:03 AM / 0.9 m</v>
      </c>
      <c r="L15" s="9" t="str">
        <f>IF(ISTEXT(Tides!D15),Tides!D15,"")</f>
        <v>1:16 PM / 4.4 m</v>
      </c>
      <c r="M15" s="9" t="str">
        <f>IF(ISTEXT(Tides!E15),Tides!E15,"")</f>
        <v>7:28 PM / 0.4 m</v>
      </c>
      <c r="N15" s="9" t="str">
        <f>IF(ISTEXT(Tides!F15),Tides!F15,"")</f>
        <v/>
      </c>
      <c r="O15" s="56">
        <f t="shared" si="3"/>
        <v>0.2104166666666667</v>
      </c>
      <c r="P15" s="57">
        <f t="shared" si="4"/>
        <v>0.37708333333333333</v>
      </c>
      <c r="Q15" s="56">
        <f t="shared" si="5"/>
        <v>0.70694444444444449</v>
      </c>
      <c r="R15" s="58">
        <f t="shared" si="6"/>
        <v>0.91527777777777775</v>
      </c>
      <c r="S15" s="30">
        <f>Tides!H15</f>
        <v>0.3611111111111111</v>
      </c>
      <c r="T15" s="30">
        <f>Tides!I15</f>
        <v>0.66180555555555554</v>
      </c>
      <c r="W15" s="77"/>
      <c r="X15" s="78">
        <v>2</v>
      </c>
    </row>
    <row r="16" spans="1:25" ht="20" customHeight="1" x14ac:dyDescent="0.15">
      <c r="A16" s="2" t="str">
        <f>Tides!A16</f>
        <v>Thu 13</v>
      </c>
      <c r="B16" s="43">
        <f>IF(ISNUMBER(TIMEVALUE(LEFT(Tides!C16,8))),TIMEVALUE(LEFT(Tides!C16,8)),"")</f>
        <v>0.32361111111111113</v>
      </c>
      <c r="C16" s="38">
        <f>IF(ISNUMBER(VALUE(LEFT(RIGHT(Tides!C16,6),4))),VALUE(LEFT(RIGHT(Tides!C16,6),4)),"")</f>
        <v>0.8</v>
      </c>
      <c r="D16" s="74">
        <f t="shared" si="1"/>
        <v>2</v>
      </c>
      <c r="E16" s="43">
        <f>IF(ISNUMBER(TIMEVALUE(LEFT(Tides!E16,8))),TIMEVALUE(LEFT(Tides!E16,8)),"")</f>
        <v>0.84236111111111112</v>
      </c>
      <c r="F16" s="38">
        <f>IF(ISNUMBER(VALUE(LEFT(RIGHT(Tides!E16,6),4))),VALUE(LEFT(RIGHT(Tides!E16,6),4)),"")</f>
        <v>0.3</v>
      </c>
      <c r="G16" s="74">
        <f t="shared" si="2"/>
        <v>2.5</v>
      </c>
      <c r="I16" s="18" t="str">
        <f t="shared" si="0"/>
        <v>Thu 13</v>
      </c>
      <c r="J16" s="9" t="str">
        <f>IF(ISTEXT(Tides!B16),Tides!B16,"")</f>
        <v>1:52 AM / 4.3 m</v>
      </c>
      <c r="K16" s="9" t="str">
        <f>IF(ISTEXT(Tides!C16),Tides!C16,"")</f>
        <v>7:46 AM / 0.8 m</v>
      </c>
      <c r="L16" s="9" t="str">
        <f>IF(ISTEXT(Tides!D16),Tides!D16,"")</f>
        <v>2:01 PM / 4.5 m</v>
      </c>
      <c r="M16" s="9" t="str">
        <f>IF(ISTEXT(Tides!E16),Tides!E16,"")</f>
        <v>8:13 PM / 0.3 m</v>
      </c>
      <c r="N16" s="9" t="str">
        <f>IF(ISTEXT(Tides!F16),Tides!F16,"")</f>
        <v/>
      </c>
      <c r="O16" s="56">
        <f t="shared" si="3"/>
        <v>0.24027777777777781</v>
      </c>
      <c r="P16" s="57">
        <f t="shared" si="4"/>
        <v>0.40694444444444444</v>
      </c>
      <c r="Q16" s="56">
        <f t="shared" si="5"/>
        <v>0.73819444444444449</v>
      </c>
      <c r="R16" s="58">
        <f t="shared" si="6"/>
        <v>0.94652777777777775</v>
      </c>
      <c r="S16" s="30">
        <f>Tides!H16</f>
        <v>0.36041666666666666</v>
      </c>
      <c r="T16" s="30">
        <f>Tides!I16</f>
        <v>0.66319444444444442</v>
      </c>
      <c r="W16" s="77">
        <v>0.6</v>
      </c>
      <c r="X16" s="79">
        <v>1.5</v>
      </c>
    </row>
    <row r="17" spans="1:24" ht="20" customHeight="1" x14ac:dyDescent="0.15">
      <c r="A17" s="2" t="str">
        <f>Tides!A17</f>
        <v>Fri 14</v>
      </c>
      <c r="B17" s="43">
        <f>IF(ISNUMBER(TIMEVALUE(LEFT(Tides!C17,8))),TIMEVALUE(LEFT(Tides!C17,8)),"")</f>
        <v>0.35347222222222224</v>
      </c>
      <c r="C17" s="38">
        <f>IF(ISNUMBER(VALUE(LEFT(RIGHT(Tides!C17,6),4))),VALUE(LEFT(RIGHT(Tides!C17,6),4)),"")</f>
        <v>0.7</v>
      </c>
      <c r="D17" s="74">
        <f t="shared" si="1"/>
        <v>2</v>
      </c>
      <c r="E17" s="43">
        <f>IF(ISNUMBER(TIMEVALUE(LEFT(Tides!E17,8))),TIMEVALUE(LEFT(Tides!E17,8)),"")</f>
        <v>0.87361111111111112</v>
      </c>
      <c r="F17" s="38">
        <f>IF(ISNUMBER(VALUE(LEFT(RIGHT(Tides!E17,6),4))),VALUE(LEFT(RIGHT(Tides!E17,6),4)),"")</f>
        <v>0.2</v>
      </c>
      <c r="G17" s="74">
        <f t="shared" si="2"/>
        <v>2.5</v>
      </c>
      <c r="I17" s="18" t="str">
        <f t="shared" si="0"/>
        <v>Fri 14</v>
      </c>
      <c r="J17" s="9" t="str">
        <f>IF(ISTEXT(Tides!B17),Tides!B17,"")</f>
        <v>2:39 AM / 4.4 m</v>
      </c>
      <c r="K17" s="9" t="str">
        <f>IF(ISTEXT(Tides!C17),Tides!C17,"")</f>
        <v>8:29 AM / 0.7 m</v>
      </c>
      <c r="L17" s="9" t="str">
        <f>IF(ISTEXT(Tides!D17),Tides!D17,"")</f>
        <v>2:45 PM / 4.6 m</v>
      </c>
      <c r="M17" s="9" t="str">
        <f>IF(ISTEXT(Tides!E17),Tides!E17,"")</f>
        <v>8:58 PM / 0.2 m</v>
      </c>
      <c r="N17" s="9" t="str">
        <f>IF(ISTEXT(Tides!F17),Tides!F17,"")</f>
        <v/>
      </c>
      <c r="O17" s="56">
        <f t="shared" si="3"/>
        <v>0.27013888888888893</v>
      </c>
      <c r="P17" s="57">
        <f t="shared" si="4"/>
        <v>0.43680555555555556</v>
      </c>
      <c r="Q17" s="56">
        <f t="shared" si="5"/>
        <v>0.76944444444444449</v>
      </c>
      <c r="R17" s="58">
        <f t="shared" si="6"/>
        <v>0.97777777777777775</v>
      </c>
      <c r="S17" s="30">
        <f>Tides!H17</f>
        <v>0.35972222222222222</v>
      </c>
      <c r="T17" s="30">
        <f>Tides!I17</f>
        <v>0.66388888888888886</v>
      </c>
      <c r="W17" s="77">
        <v>1.3</v>
      </c>
      <c r="X17" s="80">
        <v>1</v>
      </c>
    </row>
    <row r="18" spans="1:24" ht="20" customHeight="1" thickBot="1" x14ac:dyDescent="0.2">
      <c r="A18" s="2" t="str">
        <f>Tides!A18</f>
        <v>Sat 15</v>
      </c>
      <c r="B18" s="43">
        <f>IF(ISNUMBER(TIMEVALUE(LEFT(Tides!C18,8))),TIMEVALUE(LEFT(Tides!C18,8)),"")</f>
        <v>0.38333333333333336</v>
      </c>
      <c r="C18" s="38">
        <f>IF(ISNUMBER(VALUE(LEFT(RIGHT(Tides!C18,6),4))),VALUE(LEFT(RIGHT(Tides!C18,6),4)),"")</f>
        <v>0.8</v>
      </c>
      <c r="D18" s="74">
        <f t="shared" si="1"/>
        <v>2</v>
      </c>
      <c r="E18" s="43">
        <f>IF(ISNUMBER(TIMEVALUE(LEFT(Tides!E18,8))),TIMEVALUE(LEFT(Tides!E18,8)),"")</f>
        <v>0.90555555555555556</v>
      </c>
      <c r="F18" s="38">
        <f>IF(ISNUMBER(VALUE(LEFT(RIGHT(Tides!E18,6),4))),VALUE(LEFT(RIGHT(Tides!E18,6),4)),"")</f>
        <v>0.3</v>
      </c>
      <c r="G18" s="74">
        <f t="shared" si="2"/>
        <v>2.5</v>
      </c>
      <c r="I18" s="18" t="str">
        <f t="shared" si="0"/>
        <v>Sat 15</v>
      </c>
      <c r="J18" s="9" t="str">
        <f>IF(ISTEXT(Tides!B18),Tides!B18,"")</f>
        <v>3:25 AM / 4.4 m</v>
      </c>
      <c r="K18" s="9" t="str">
        <f>IF(ISTEXT(Tides!C18),Tides!C18,"")</f>
        <v>9:12 AM / 0.8 m</v>
      </c>
      <c r="L18" s="9" t="str">
        <f>IF(ISTEXT(Tides!D18),Tides!D18,"")</f>
        <v>3:30 PM / 4.6 m</v>
      </c>
      <c r="M18" s="9" t="str">
        <f>IF(ISTEXT(Tides!E18),Tides!E18,"")</f>
        <v>9:44 PM / 0.3 m</v>
      </c>
      <c r="N18" s="9" t="str">
        <f>IF(ISTEXT(Tides!F18),Tides!F18,"")</f>
        <v/>
      </c>
      <c r="O18" s="56">
        <f t="shared" si="3"/>
        <v>0.30000000000000004</v>
      </c>
      <c r="P18" s="57">
        <f t="shared" si="4"/>
        <v>0.46666666666666667</v>
      </c>
      <c r="Q18" s="56">
        <f t="shared" si="5"/>
        <v>0.80138888888888893</v>
      </c>
      <c r="R18" s="58">
        <f t="shared" si="6"/>
        <v>1.0097222222222222</v>
      </c>
      <c r="S18" s="30">
        <f>Tides!H18</f>
        <v>0.35833333333333334</v>
      </c>
      <c r="T18" s="30">
        <f>Tides!I18</f>
        <v>0.66527777777777775</v>
      </c>
      <c r="W18" s="81">
        <v>1.4000000000000001</v>
      </c>
      <c r="X18" s="82" t="s">
        <v>240</v>
      </c>
    </row>
    <row r="19" spans="1:24" ht="20" customHeight="1" x14ac:dyDescent="0.15">
      <c r="A19" s="2" t="str">
        <f>Tides!A19</f>
        <v>Sun 16</v>
      </c>
      <c r="B19" s="43">
        <f>IF(ISNUMBER(TIMEVALUE(LEFT(Tides!C19,8))),TIMEVALUE(LEFT(Tides!C19,8)),"")</f>
        <v>0.41458333333333336</v>
      </c>
      <c r="C19" s="38">
        <f>IF(ISNUMBER(VALUE(LEFT(RIGHT(Tides!C19,6),4))),VALUE(LEFT(RIGHT(Tides!C19,6),4)),"")</f>
        <v>0.9</v>
      </c>
      <c r="D19" s="74">
        <f t="shared" si="1"/>
        <v>2</v>
      </c>
      <c r="E19" s="43">
        <f>IF(ISNUMBER(TIMEVALUE(LEFT(Tides!E19,8))),TIMEVALUE(LEFT(Tides!E19,8)),"")</f>
        <v>0.93819444444444444</v>
      </c>
      <c r="F19" s="38">
        <f>IF(ISNUMBER(VALUE(LEFT(RIGHT(Tides!E19,6),4))),VALUE(LEFT(RIGHT(Tides!E19,6),4)),"")</f>
        <v>0.5</v>
      </c>
      <c r="G19" s="74">
        <f t="shared" si="2"/>
        <v>2.5</v>
      </c>
      <c r="I19" s="18" t="str">
        <f t="shared" si="0"/>
        <v>Sun 16</v>
      </c>
      <c r="J19" s="9" t="str">
        <f>IF(ISTEXT(Tides!B19),Tides!B19,"")</f>
        <v>4:12 AM / 4.2 m</v>
      </c>
      <c r="K19" s="9" t="str">
        <f>IF(ISTEXT(Tides!C19),Tides!C19,"")</f>
        <v>9:57 AM / 0.9 m</v>
      </c>
      <c r="L19" s="9" t="str">
        <f>IF(ISTEXT(Tides!D19),Tides!D19,"")</f>
        <v>4:17 PM / 4.5 m</v>
      </c>
      <c r="M19" s="9" t="str">
        <f>IF(ISTEXT(Tides!E19),Tides!E19,"")</f>
        <v>10:31 PM / 0.5 m</v>
      </c>
      <c r="N19" s="9" t="str">
        <f>IF(ISTEXT(Tides!F19),Tides!F19,"")</f>
        <v/>
      </c>
      <c r="O19" s="56">
        <f t="shared" si="3"/>
        <v>0.33125000000000004</v>
      </c>
      <c r="P19" s="57">
        <f t="shared" si="4"/>
        <v>0.49791666666666667</v>
      </c>
      <c r="Q19" s="56">
        <f t="shared" si="5"/>
        <v>0.83402777777777781</v>
      </c>
      <c r="R19" s="58">
        <f t="shared" si="6"/>
        <v>1.0423611111111111</v>
      </c>
      <c r="S19" s="30">
        <f>Tides!H19</f>
        <v>0.3576388888888889</v>
      </c>
      <c r="T19" s="30">
        <f>Tides!I19</f>
        <v>0.66666666666666663</v>
      </c>
    </row>
    <row r="20" spans="1:24" ht="20" customHeight="1" x14ac:dyDescent="0.15">
      <c r="A20" s="2" t="str">
        <f>Tides!A20</f>
        <v>Mon 17</v>
      </c>
      <c r="B20" s="43">
        <f>IF(ISNUMBER(TIMEVALUE(LEFT(Tides!C20,8))),TIMEVALUE(LEFT(Tides!C20,8)),"")</f>
        <v>0.4465277777777778</v>
      </c>
      <c r="C20" s="38">
        <f>IF(ISNUMBER(VALUE(LEFT(RIGHT(Tides!C20,6),4))),VALUE(LEFT(RIGHT(Tides!C20,6),4)),"")</f>
        <v>1.1000000000000001</v>
      </c>
      <c r="D20" s="74">
        <f t="shared" si="1"/>
        <v>2</v>
      </c>
      <c r="E20" s="43">
        <f>IF(ISNUMBER(TIMEVALUE(LEFT(Tides!E20,8))),TIMEVALUE(LEFT(Tides!E20,8)),"")</f>
        <v>0.97291666666666665</v>
      </c>
      <c r="F20" s="38">
        <f>IF(ISNUMBER(VALUE(LEFT(RIGHT(Tides!E20,6),4))),VALUE(LEFT(RIGHT(Tides!E20,6),4)),"")</f>
        <v>0.7</v>
      </c>
      <c r="G20" s="74">
        <f t="shared" si="2"/>
        <v>2</v>
      </c>
      <c r="I20" s="18" t="str">
        <f t="shared" si="0"/>
        <v>Mon 17</v>
      </c>
      <c r="J20" s="9" t="str">
        <f>IF(ISTEXT(Tides!B20),Tides!B20,"")</f>
        <v>5:01 AM / 4.0 m</v>
      </c>
      <c r="K20" s="9" t="str">
        <f>IF(ISTEXT(Tides!C20),Tides!C20,"")</f>
        <v>10:43 AM / 1.1 m</v>
      </c>
      <c r="L20" s="9" t="str">
        <f>IF(ISTEXT(Tides!D20),Tides!D20,"")</f>
        <v>5:06 PM / 4.3 m</v>
      </c>
      <c r="M20" s="9" t="str">
        <f>IF(ISTEXT(Tides!E20),Tides!E20,"")</f>
        <v>11:21 PM / 0.7 m</v>
      </c>
      <c r="N20" s="9" t="str">
        <f>IF(ISTEXT(Tides!F20),Tides!F20,"")</f>
        <v/>
      </c>
      <c r="O20" s="56">
        <f t="shared" si="3"/>
        <v>0.36319444444444449</v>
      </c>
      <c r="P20" s="57">
        <f t="shared" si="4"/>
        <v>0.52986111111111112</v>
      </c>
      <c r="Q20" s="56">
        <f t="shared" si="5"/>
        <v>0.88958333333333328</v>
      </c>
      <c r="R20" s="58">
        <f t="shared" si="6"/>
        <v>1.0562499999999999</v>
      </c>
      <c r="S20" s="30">
        <f>Tides!H20</f>
        <v>0.35694444444444445</v>
      </c>
      <c r="T20" s="30">
        <f>Tides!I20</f>
        <v>0.66805555555555551</v>
      </c>
    </row>
    <row r="21" spans="1:24" ht="20" customHeight="1" x14ac:dyDescent="0.15">
      <c r="A21" s="2" t="str">
        <f>Tides!A21</f>
        <v>Tue 18</v>
      </c>
      <c r="B21" s="43">
        <f>IF(ISNUMBER(TIMEVALUE(LEFT(Tides!C21,8))),TIMEVALUE(LEFT(Tides!C21,8)),"")</f>
        <v>0.48194444444444445</v>
      </c>
      <c r="C21" s="38">
        <f>IF(ISNUMBER(VALUE(LEFT(RIGHT(Tides!C21,6),4))),VALUE(LEFT(RIGHT(Tides!C21,6),4)),"")</f>
        <v>1.3</v>
      </c>
      <c r="D21" s="74">
        <f t="shared" si="1"/>
        <v>2</v>
      </c>
      <c r="E21" s="43" t="str">
        <f>IF(ISNUMBER(TIMEVALUE(LEFT(Tides!E21,8))),TIMEVALUE(LEFT(Tides!E21,8)),"")</f>
        <v/>
      </c>
      <c r="F21" s="38" t="str">
        <f>IF(ISNUMBER(VALUE(LEFT(RIGHT(Tides!E21,6),4))),VALUE(LEFT(RIGHT(Tides!E21,6),4)),"")</f>
        <v/>
      </c>
      <c r="G21" s="74" t="str">
        <f t="shared" si="2"/>
        <v>No Restriction</v>
      </c>
      <c r="I21" s="18" t="str">
        <f t="shared" si="0"/>
        <v>Tue 18</v>
      </c>
      <c r="J21" s="9" t="str">
        <f>IF(ISTEXT(Tides!B21),Tides!B21,"")</f>
        <v>5:52 AM / 3.8 m</v>
      </c>
      <c r="K21" s="9" t="str">
        <f>IF(ISTEXT(Tides!C21),Tides!C21,"")</f>
        <v>11:34 AM / 1.3 m</v>
      </c>
      <c r="L21" s="9" t="str">
        <f>IF(ISTEXT(Tides!D21),Tides!D21,"")</f>
        <v>6:00 PM / 4.0 m</v>
      </c>
      <c r="M21" s="9" t="str">
        <f>IF(ISTEXT(Tides!E21),Tides!E21,"")</f>
        <v/>
      </c>
      <c r="N21" s="9" t="str">
        <f>IF(ISTEXT(Tides!F21),Tides!F21,"")</f>
        <v/>
      </c>
      <c r="O21" s="56">
        <f t="shared" si="3"/>
        <v>0.39861111111111114</v>
      </c>
      <c r="P21" s="57">
        <f t="shared" si="4"/>
        <v>0.56527777777777777</v>
      </c>
      <c r="Q21" s="56" t="str">
        <f t="shared" si="5"/>
        <v/>
      </c>
      <c r="R21" s="58" t="str">
        <f t="shared" si="6"/>
        <v/>
      </c>
      <c r="S21" s="30">
        <f>Tides!H21</f>
        <v>0.35625000000000001</v>
      </c>
      <c r="T21" s="30">
        <f>Tides!I21</f>
        <v>0.6694444444444444</v>
      </c>
    </row>
    <row r="22" spans="1:24" ht="20" customHeight="1" x14ac:dyDescent="0.15">
      <c r="A22" s="2" t="str">
        <f>Tides!A22</f>
        <v>Wed 19</v>
      </c>
      <c r="B22" s="43">
        <f>IF(ISNUMBER(TIMEVALUE(LEFT(Tides!C22,8))),TIMEVALUE(LEFT(Tides!C22,8)),"")</f>
        <v>1.1805555555555555E-2</v>
      </c>
      <c r="C22" s="38">
        <f>IF(ISNUMBER(VALUE(LEFT(RIGHT(Tides!C22,6),4))),VALUE(LEFT(RIGHT(Tides!C22,6),4)),"")</f>
        <v>1</v>
      </c>
      <c r="D22" s="74">
        <f t="shared" si="1"/>
        <v>2</v>
      </c>
      <c r="E22" s="43">
        <f>IF(ISNUMBER(TIMEVALUE(LEFT(Tides!E22,8))),TIMEVALUE(LEFT(Tides!E22,8)),"")</f>
        <v>0.52361111111111114</v>
      </c>
      <c r="F22" s="38">
        <f>IF(ISNUMBER(VALUE(LEFT(RIGHT(Tides!E22,6),4))),VALUE(LEFT(RIGHT(Tides!E22,6),4)),"")</f>
        <v>1.5</v>
      </c>
      <c r="G22" s="74">
        <f t="shared" si="2"/>
        <v>1.5</v>
      </c>
      <c r="I22" s="18" t="str">
        <f t="shared" si="0"/>
        <v>Wed 19</v>
      </c>
      <c r="J22" s="9" t="str">
        <f>IF(ISTEXT(Tides!B22),Tides!B22,"")</f>
        <v/>
      </c>
      <c r="K22" s="9" t="str">
        <f>IF(ISTEXT(Tides!C22),Tides!C22,"")</f>
        <v>12:17 AM / 1.0 m</v>
      </c>
      <c r="L22" s="9" t="str">
        <f>IF(ISTEXT(Tides!D22),Tides!D22,"")</f>
        <v>6:49 AM / 3.6 m</v>
      </c>
      <c r="M22" s="9" t="str">
        <f>IF(ISTEXT(Tides!E22),Tides!E22,"")</f>
        <v>12:34 PM / 1.5 m</v>
      </c>
      <c r="N22" s="9" t="str">
        <f>IF(ISTEXT(Tides!F22),Tides!F22,"")</f>
        <v>7:03 PM / 3.8 m</v>
      </c>
      <c r="O22" s="56">
        <f t="shared" si="3"/>
        <v>23.928472222222222</v>
      </c>
      <c r="P22" s="57">
        <f t="shared" si="4"/>
        <v>9.5138888888888884E-2</v>
      </c>
      <c r="Q22" s="56">
        <f t="shared" si="5"/>
        <v>0.46111111111111114</v>
      </c>
      <c r="R22" s="58">
        <f t="shared" si="6"/>
        <v>0.58611111111111114</v>
      </c>
      <c r="S22" s="30">
        <f>Tides!H22</f>
        <v>0.35486111111111113</v>
      </c>
      <c r="T22" s="30">
        <f>Tides!I22</f>
        <v>0.67083333333333328</v>
      </c>
    </row>
    <row r="23" spans="1:24" ht="20" customHeight="1" x14ac:dyDescent="0.15">
      <c r="A23" s="2" t="str">
        <f>Tides!A23</f>
        <v>Thu 20</v>
      </c>
      <c r="B23" s="43">
        <f>IF(ISNUMBER(TIMEVALUE(LEFT(Tides!C23,8))),TIMEVALUE(LEFT(Tides!C23,8)),"")</f>
        <v>5.7638888888888892E-2</v>
      </c>
      <c r="C23" s="38">
        <f>IF(ISNUMBER(VALUE(LEFT(RIGHT(Tides!C23,6),4))),VALUE(LEFT(RIGHT(Tides!C23,6),4)),"")</f>
        <v>1.3</v>
      </c>
      <c r="D23" s="74">
        <f t="shared" si="1"/>
        <v>2</v>
      </c>
      <c r="E23" s="43">
        <f>IF(ISNUMBER(TIMEVALUE(LEFT(Tides!E23,8))),TIMEVALUE(LEFT(Tides!E23,8)),"")</f>
        <v>0.57638888888888884</v>
      </c>
      <c r="F23" s="38">
        <f>IF(ISNUMBER(VALUE(LEFT(RIGHT(Tides!E23,6),4))),VALUE(LEFT(RIGHT(Tides!E23,6),4)),"")</f>
        <v>1.7</v>
      </c>
      <c r="G23" s="74">
        <f t="shared" si="2"/>
        <v>1</v>
      </c>
      <c r="I23" s="18" t="str">
        <f t="shared" si="0"/>
        <v>Thu 20</v>
      </c>
      <c r="J23" s="9" t="str">
        <f>IF(ISTEXT(Tides!B23),Tides!B23,"")</f>
        <v/>
      </c>
      <c r="K23" s="9" t="str">
        <f>IF(ISTEXT(Tides!C23),Tides!C23,"")</f>
        <v>1:23 AM / 1.3 m</v>
      </c>
      <c r="L23" s="9" t="str">
        <f>IF(ISTEXT(Tides!D23),Tides!D23,"")</f>
        <v>7:54 AM / 3.4 m</v>
      </c>
      <c r="M23" s="9" t="str">
        <f>IF(ISTEXT(Tides!E23),Tides!E23,"")</f>
        <v>1:50 PM / 1.7 m</v>
      </c>
      <c r="N23" s="9" t="str">
        <f>IF(ISTEXT(Tides!F23),Tides!F23,"")</f>
        <v>8:16 PM / 3.5 m</v>
      </c>
      <c r="O23" s="56">
        <f t="shared" si="3"/>
        <v>23.974305555555556</v>
      </c>
      <c r="P23" s="57">
        <f t="shared" si="4"/>
        <v>0.14097222222222222</v>
      </c>
      <c r="Q23" s="56">
        <f t="shared" si="5"/>
        <v>0.53472222222222221</v>
      </c>
      <c r="R23" s="58">
        <f t="shared" si="6"/>
        <v>0.61805555555555547</v>
      </c>
      <c r="S23" s="30">
        <f>Tides!H23</f>
        <v>0.35416666666666669</v>
      </c>
      <c r="T23" s="30">
        <f>Tides!I23</f>
        <v>0.67222222222222228</v>
      </c>
    </row>
    <row r="24" spans="1:24" ht="20" customHeight="1" x14ac:dyDescent="0.15">
      <c r="A24" s="2" t="str">
        <f>Tides!A24</f>
        <v>Fri 21</v>
      </c>
      <c r="B24" s="43">
        <f>IF(ISNUMBER(TIMEVALUE(LEFT(Tides!C24,8))),TIMEVALUE(LEFT(Tides!C24,8)),"")</f>
        <v>0.1111111111111111</v>
      </c>
      <c r="C24" s="38">
        <f>IF(ISNUMBER(VALUE(LEFT(RIGHT(Tides!C24,6),4))),VALUE(LEFT(RIGHT(Tides!C24,6),4)),"")</f>
        <v>1.5</v>
      </c>
      <c r="D24" s="74">
        <f t="shared" si="1"/>
        <v>1.5</v>
      </c>
      <c r="E24" s="43">
        <f>IF(ISNUMBER(TIMEVALUE(LEFT(Tides!E24,8))),TIMEVALUE(LEFT(Tides!E24,8)),"")</f>
        <v>0.63749999999999996</v>
      </c>
      <c r="F24" s="38">
        <f>IF(ISNUMBER(VALUE(LEFT(RIGHT(Tides!E24,6),4))),VALUE(LEFT(RIGHT(Tides!E24,6),4)),"")</f>
        <v>1.7</v>
      </c>
      <c r="G24" s="74">
        <f t="shared" si="2"/>
        <v>1</v>
      </c>
      <c r="I24" s="18" t="str">
        <f t="shared" si="0"/>
        <v>Fri 21</v>
      </c>
      <c r="J24" s="9" t="str">
        <f>IF(ISTEXT(Tides!B24),Tides!B24,"")</f>
        <v/>
      </c>
      <c r="K24" s="9" t="str">
        <f>IF(ISTEXT(Tides!C24),Tides!C24,"")</f>
        <v>2:40 AM / 1.5 m</v>
      </c>
      <c r="L24" s="9" t="str">
        <f>IF(ISTEXT(Tides!D24),Tides!D24,"")</f>
        <v>9:06 AM / 3.4 m</v>
      </c>
      <c r="M24" s="9" t="str">
        <f>IF(ISTEXT(Tides!E24),Tides!E24,"")</f>
        <v>3:18 PM / 1.7 m</v>
      </c>
      <c r="N24" s="9" t="str">
        <f>IF(ISTEXT(Tides!F24),Tides!F24,"")</f>
        <v>9:38 PM / 3.4 m</v>
      </c>
      <c r="O24" s="56">
        <f t="shared" si="3"/>
        <v>4.8611111111111105E-2</v>
      </c>
      <c r="P24" s="57">
        <f t="shared" si="4"/>
        <v>0.1736111111111111</v>
      </c>
      <c r="Q24" s="56">
        <f t="shared" si="5"/>
        <v>0.59583333333333333</v>
      </c>
      <c r="R24" s="58">
        <f t="shared" si="6"/>
        <v>0.67916666666666659</v>
      </c>
      <c r="S24" s="30">
        <f>Tides!H24</f>
        <v>0.3527777777777778</v>
      </c>
      <c r="T24" s="30">
        <f>Tides!I24</f>
        <v>0.67361111111111116</v>
      </c>
    </row>
    <row r="25" spans="1:24" ht="20" customHeight="1" x14ac:dyDescent="0.15">
      <c r="A25" s="2" t="str">
        <f>Tides!A25</f>
        <v>Sat 22</v>
      </c>
      <c r="B25" s="43">
        <f>IF(ISNUMBER(TIMEVALUE(LEFT(Tides!C25,8))),TIMEVALUE(LEFT(Tides!C25,8)),"")</f>
        <v>0.16458333333333333</v>
      </c>
      <c r="C25" s="38">
        <f>IF(ISNUMBER(VALUE(LEFT(RIGHT(Tides!C25,6),4))),VALUE(LEFT(RIGHT(Tides!C25,6),4)),"")</f>
        <v>1.6</v>
      </c>
      <c r="D25" s="74">
        <f t="shared" si="1"/>
        <v>1.5</v>
      </c>
      <c r="E25" s="43">
        <f>IF(ISNUMBER(TIMEVALUE(LEFT(Tides!E25,8))),TIMEVALUE(LEFT(Tides!E25,8)),"")</f>
        <v>0.69027777777777777</v>
      </c>
      <c r="F25" s="38">
        <f>IF(ISNUMBER(VALUE(LEFT(RIGHT(Tides!E25,6),4))),VALUE(LEFT(RIGHT(Tides!E25,6),4)),"")</f>
        <v>1.5</v>
      </c>
      <c r="G25" s="74">
        <f t="shared" si="2"/>
        <v>1.5</v>
      </c>
      <c r="I25" s="18" t="str">
        <f t="shared" si="0"/>
        <v>Sat 22</v>
      </c>
      <c r="J25" s="9" t="str">
        <f>IF(ISTEXT(Tides!B25),Tides!B25,"")</f>
        <v/>
      </c>
      <c r="K25" s="9" t="str">
        <f>IF(ISTEXT(Tides!C25),Tides!C25,"")</f>
        <v>3:57 AM / 1.6 m</v>
      </c>
      <c r="L25" s="9" t="str">
        <f>IF(ISTEXT(Tides!D25),Tides!D25,"")</f>
        <v>10:16 AM / 3.4 m</v>
      </c>
      <c r="M25" s="9" t="str">
        <f>IF(ISTEXT(Tides!E25),Tides!E25,"")</f>
        <v>4:34 PM / 1.5 m</v>
      </c>
      <c r="N25" s="9" t="str">
        <f>IF(ISTEXT(Tides!F25),Tides!F25,"")</f>
        <v>10:55 PM / 3.5 m</v>
      </c>
      <c r="O25" s="56">
        <f t="shared" si="3"/>
        <v>0.10208333333333333</v>
      </c>
      <c r="P25" s="57">
        <f t="shared" si="4"/>
        <v>0.22708333333333333</v>
      </c>
      <c r="Q25" s="56">
        <f t="shared" si="5"/>
        <v>0.62777777777777777</v>
      </c>
      <c r="R25" s="58">
        <f t="shared" si="6"/>
        <v>0.75277777777777777</v>
      </c>
      <c r="S25" s="30">
        <f>Tides!H25</f>
        <v>0.35208333333333336</v>
      </c>
      <c r="T25" s="30">
        <f>Tides!I25</f>
        <v>0.67569444444444449</v>
      </c>
    </row>
    <row r="26" spans="1:24" ht="20" customHeight="1" x14ac:dyDescent="0.15">
      <c r="A26" s="2" t="str">
        <f>Tides!A26</f>
        <v>Sun 23</v>
      </c>
      <c r="B26" s="43">
        <f>IF(ISNUMBER(TIMEVALUE(LEFT(Tides!C26,8))),TIMEVALUE(LEFT(Tides!C26,8)),"")</f>
        <v>0.20833333333333334</v>
      </c>
      <c r="C26" s="38">
        <f>IF(ISNUMBER(VALUE(LEFT(RIGHT(Tides!C26,6),4))),VALUE(LEFT(RIGHT(Tides!C26,6),4)),"")</f>
        <v>1.6</v>
      </c>
      <c r="D26" s="74">
        <f t="shared" si="1"/>
        <v>1.5</v>
      </c>
      <c r="E26" s="43">
        <f>IF(ISNUMBER(TIMEVALUE(LEFT(Tides!E26,8))),TIMEVALUE(LEFT(Tides!E26,8)),"")</f>
        <v>0.73124999999999996</v>
      </c>
      <c r="F26" s="38">
        <f>IF(ISNUMBER(VALUE(LEFT(RIGHT(Tides!E26,6),4))),VALUE(LEFT(RIGHT(Tides!E26,6),4)),"")</f>
        <v>1.3</v>
      </c>
      <c r="G26" s="74">
        <f t="shared" si="2"/>
        <v>2</v>
      </c>
      <c r="I26" s="18" t="str">
        <f t="shared" si="0"/>
        <v>Sun 23</v>
      </c>
      <c r="J26" s="9" t="str">
        <f>IF(ISTEXT(Tides!B26),Tides!B26,"")</f>
        <v/>
      </c>
      <c r="K26" s="9" t="str">
        <f>IF(ISTEXT(Tides!C26),Tides!C26,"")</f>
        <v>5:00 AM / 1.6 m</v>
      </c>
      <c r="L26" s="9" t="str">
        <f>IF(ISTEXT(Tides!D26),Tides!D26,"")</f>
        <v>11:16 AM / 3.6 m</v>
      </c>
      <c r="M26" s="9" t="str">
        <f>IF(ISTEXT(Tides!E26),Tides!E26,"")</f>
        <v>5:33 PM / 1.3 m</v>
      </c>
      <c r="N26" s="9" t="str">
        <f>IF(ISTEXT(Tides!F26),Tides!F26,"")</f>
        <v>11:55 PM / 3.6 m</v>
      </c>
      <c r="O26" s="56">
        <f t="shared" si="3"/>
        <v>0.14583333333333334</v>
      </c>
      <c r="P26" s="57">
        <f t="shared" si="4"/>
        <v>0.27083333333333337</v>
      </c>
      <c r="Q26" s="56">
        <f t="shared" si="5"/>
        <v>0.64791666666666659</v>
      </c>
      <c r="R26" s="58">
        <f t="shared" si="6"/>
        <v>0.81458333333333333</v>
      </c>
      <c r="S26" s="30">
        <f>Tides!H26</f>
        <v>0.35069444444444442</v>
      </c>
      <c r="T26" s="30">
        <f>Tides!I26</f>
        <v>0.67708333333333337</v>
      </c>
    </row>
    <row r="27" spans="1:24" ht="20" customHeight="1" x14ac:dyDescent="0.15">
      <c r="A27" s="2" t="str">
        <f>Tides!A27</f>
        <v>Mon 24</v>
      </c>
      <c r="B27" s="43">
        <f>IF(ISNUMBER(TIMEVALUE(LEFT(Tides!C27,8))),TIMEVALUE(LEFT(Tides!C27,8)),"")</f>
        <v>0.24236111111111111</v>
      </c>
      <c r="C27" s="38">
        <f>IF(ISNUMBER(VALUE(LEFT(RIGHT(Tides!C27,6),4))),VALUE(LEFT(RIGHT(Tides!C27,6),4)),"")</f>
        <v>1.5</v>
      </c>
      <c r="D27" s="74">
        <f t="shared" si="1"/>
        <v>1.5</v>
      </c>
      <c r="E27" s="43">
        <f>IF(ISNUMBER(TIMEVALUE(LEFT(Tides!E27,8))),TIMEVALUE(LEFT(Tides!E27,8)),"")</f>
        <v>0.7631944444444444</v>
      </c>
      <c r="F27" s="38">
        <f>IF(ISNUMBER(VALUE(LEFT(RIGHT(Tides!E27,6),4))),VALUE(LEFT(RIGHT(Tides!E27,6),4)),"")</f>
        <v>1.1000000000000001</v>
      </c>
      <c r="G27" s="74">
        <f t="shared" si="2"/>
        <v>2</v>
      </c>
      <c r="I27" s="18" t="str">
        <f t="shared" si="0"/>
        <v>Mon 24</v>
      </c>
      <c r="J27" s="9" t="str">
        <f>IF(ISTEXT(Tides!B27),Tides!B27,"")</f>
        <v/>
      </c>
      <c r="K27" s="9" t="str">
        <f>IF(ISTEXT(Tides!C27),Tides!C27,"")</f>
        <v>5:49 AM / 1.5 m</v>
      </c>
      <c r="L27" s="9" t="str">
        <f>IF(ISTEXT(Tides!D27),Tides!D27,"")</f>
        <v>12:05 PM / 3.8 m</v>
      </c>
      <c r="M27" s="9" t="str">
        <f>IF(ISTEXT(Tides!E27),Tides!E27,"")</f>
        <v>6:19 PM / 1.1 m</v>
      </c>
      <c r="N27" s="9" t="str">
        <f>IF(ISTEXT(Tides!F27),Tides!F27,"")</f>
        <v/>
      </c>
      <c r="O27" s="56">
        <f t="shared" si="3"/>
        <v>0.17986111111111111</v>
      </c>
      <c r="P27" s="57">
        <f t="shared" si="4"/>
        <v>0.30486111111111114</v>
      </c>
      <c r="Q27" s="56">
        <f t="shared" si="5"/>
        <v>0.67986111111111103</v>
      </c>
      <c r="R27" s="58">
        <f t="shared" si="6"/>
        <v>0.84652777777777777</v>
      </c>
      <c r="S27" s="30">
        <f>Tides!H27</f>
        <v>0.34930555555555554</v>
      </c>
      <c r="T27" s="30">
        <f>Tides!I27</f>
        <v>0.67847222222222225</v>
      </c>
    </row>
    <row r="28" spans="1:24" ht="20" customHeight="1" x14ac:dyDescent="0.15">
      <c r="A28" s="2" t="str">
        <f>Tides!A28</f>
        <v>Tue 25</v>
      </c>
      <c r="B28" s="43">
        <f>IF(ISNUMBER(TIMEVALUE(LEFT(Tides!C28,8))),TIMEVALUE(LEFT(Tides!C28,8)),"")</f>
        <v>0.27083333333333331</v>
      </c>
      <c r="C28" s="38">
        <f>IF(ISNUMBER(VALUE(LEFT(RIGHT(Tides!C28,6),4))),VALUE(LEFT(RIGHT(Tides!C28,6),4)),"")</f>
        <v>1.3</v>
      </c>
      <c r="D28" s="74">
        <f t="shared" si="1"/>
        <v>2</v>
      </c>
      <c r="E28" s="43">
        <f>IF(ISNUMBER(TIMEVALUE(LEFT(Tides!E28,8))),TIMEVALUE(LEFT(Tides!E28,8)),"")</f>
        <v>0.79027777777777775</v>
      </c>
      <c r="F28" s="38">
        <f>IF(ISNUMBER(VALUE(LEFT(RIGHT(Tides!E28,6),4))),VALUE(LEFT(RIGHT(Tides!E28,6),4)),"")</f>
        <v>0.9</v>
      </c>
      <c r="G28" s="74">
        <f t="shared" si="2"/>
        <v>2</v>
      </c>
      <c r="I28" s="18" t="str">
        <f t="shared" si="0"/>
        <v>Tue 25</v>
      </c>
      <c r="J28" s="9" t="str">
        <f>IF(ISTEXT(Tides!B28),Tides!B28,"")</f>
        <v>12:43 AM / 3.7 m</v>
      </c>
      <c r="K28" s="9" t="str">
        <f>IF(ISTEXT(Tides!C28),Tides!C28,"")</f>
        <v>6:30 AM / 1.3 m</v>
      </c>
      <c r="L28" s="9" t="str">
        <f>IF(ISTEXT(Tides!D28),Tides!D28,"")</f>
        <v>12:46 PM / 3.9 m</v>
      </c>
      <c r="M28" s="9" t="str">
        <f>IF(ISTEXT(Tides!E28),Tides!E28,"")</f>
        <v>6:58 PM / 0.9 m</v>
      </c>
      <c r="N28" s="9" t="str">
        <f>IF(ISTEXT(Tides!F28),Tides!F28,"")</f>
        <v/>
      </c>
      <c r="O28" s="56">
        <f t="shared" si="3"/>
        <v>0.1875</v>
      </c>
      <c r="P28" s="57">
        <f t="shared" si="4"/>
        <v>0.35416666666666663</v>
      </c>
      <c r="Q28" s="56">
        <f t="shared" si="5"/>
        <v>0.70694444444444438</v>
      </c>
      <c r="R28" s="58">
        <f t="shared" si="6"/>
        <v>0.87361111111111112</v>
      </c>
      <c r="S28" s="30">
        <f>Tides!H28</f>
        <v>0.34861111111111109</v>
      </c>
      <c r="T28" s="30">
        <f>Tides!I28</f>
        <v>0.67986111111111114</v>
      </c>
    </row>
    <row r="29" spans="1:24" ht="20" customHeight="1" x14ac:dyDescent="0.15">
      <c r="A29" s="2" t="str">
        <f>Tides!A29</f>
        <v>Wed 26</v>
      </c>
      <c r="B29" s="43">
        <f>IF(ISNUMBER(TIMEVALUE(LEFT(Tides!C29,8))),TIMEVALUE(LEFT(Tides!C29,8)),"")</f>
        <v>0.29583333333333334</v>
      </c>
      <c r="C29" s="38">
        <f>IF(ISNUMBER(VALUE(LEFT(RIGHT(Tides!C29,6),4))),VALUE(LEFT(RIGHT(Tides!C29,6),4)),"")</f>
        <v>1.2</v>
      </c>
      <c r="D29" s="74">
        <f t="shared" si="1"/>
        <v>2</v>
      </c>
      <c r="E29" s="43">
        <f>IF(ISNUMBER(TIMEVALUE(LEFT(Tides!E29,8))),TIMEVALUE(LEFT(Tides!E29,8)),"")</f>
        <v>0.81458333333333333</v>
      </c>
      <c r="F29" s="38">
        <f>IF(ISNUMBER(VALUE(LEFT(RIGHT(Tides!E29,6),4))),VALUE(LEFT(RIGHT(Tides!E29,6),4)),"")</f>
        <v>0.8</v>
      </c>
      <c r="G29" s="74">
        <f t="shared" si="2"/>
        <v>2</v>
      </c>
      <c r="I29" s="18" t="str">
        <f t="shared" si="0"/>
        <v>Wed 26</v>
      </c>
      <c r="J29" s="9" t="str">
        <f>IF(ISTEXT(Tides!B29),Tides!B29,"")</f>
        <v>1:21 AM / 3.8 m</v>
      </c>
      <c r="K29" s="9" t="str">
        <f>IF(ISTEXT(Tides!C29),Tides!C29,"")</f>
        <v>7:06 AM / 1.2 m</v>
      </c>
      <c r="L29" s="9" t="str">
        <f>IF(ISTEXT(Tides!D29),Tides!D29,"")</f>
        <v>1:22 PM / 4.1 m</v>
      </c>
      <c r="M29" s="9" t="str">
        <f>IF(ISTEXT(Tides!E29),Tides!E29,"")</f>
        <v>7:33 PM / 0.8 m</v>
      </c>
      <c r="N29" s="9" t="str">
        <f>IF(ISTEXT(Tides!F29),Tides!F29,"")</f>
        <v/>
      </c>
      <c r="O29" s="56">
        <f t="shared" si="3"/>
        <v>0.21250000000000002</v>
      </c>
      <c r="P29" s="57">
        <f t="shared" si="4"/>
        <v>0.37916666666666665</v>
      </c>
      <c r="Q29" s="56">
        <f t="shared" si="5"/>
        <v>0.73124999999999996</v>
      </c>
      <c r="R29" s="58">
        <f t="shared" si="6"/>
        <v>0.8979166666666667</v>
      </c>
      <c r="S29" s="30">
        <f>Tides!H29</f>
        <v>0.34722222222222221</v>
      </c>
      <c r="T29" s="30">
        <f>Tides!I29</f>
        <v>0.68125000000000002</v>
      </c>
    </row>
    <row r="30" spans="1:24" ht="20" customHeight="1" x14ac:dyDescent="0.15">
      <c r="A30" s="2" t="str">
        <f>Tides!A30</f>
        <v>Thu 27</v>
      </c>
      <c r="B30" s="43">
        <f>IF(ISNUMBER(TIMEVALUE(LEFT(Tides!C30,8))),TIMEVALUE(LEFT(Tides!C30,8)),"")</f>
        <v>0.31874999999999998</v>
      </c>
      <c r="C30" s="38">
        <f>IF(ISNUMBER(VALUE(LEFT(RIGHT(Tides!C30,6),4))),VALUE(LEFT(RIGHT(Tides!C30,6),4)),"")</f>
        <v>1.1000000000000001</v>
      </c>
      <c r="D30" s="74">
        <f t="shared" si="1"/>
        <v>2</v>
      </c>
      <c r="E30" s="43">
        <f>IF(ISNUMBER(TIMEVALUE(LEFT(Tides!E30,8))),TIMEVALUE(LEFT(Tides!E30,8)),"")</f>
        <v>0.83750000000000002</v>
      </c>
      <c r="F30" s="38">
        <f>IF(ISNUMBER(VALUE(LEFT(RIGHT(Tides!E30,6),4))),VALUE(LEFT(RIGHT(Tides!E30,6),4)),"")</f>
        <v>0.7</v>
      </c>
      <c r="G30" s="74">
        <f t="shared" si="2"/>
        <v>2</v>
      </c>
      <c r="I30" s="18" t="str">
        <f t="shared" si="0"/>
        <v>Thu 27</v>
      </c>
      <c r="J30" s="9" t="str">
        <f>IF(ISTEXT(Tides!B30),Tides!B30,"")</f>
        <v>1:55 AM / 3.8 m</v>
      </c>
      <c r="K30" s="9" t="str">
        <f>IF(ISTEXT(Tides!C30),Tides!C30,"")</f>
        <v>7:39 AM / 1.1 m</v>
      </c>
      <c r="L30" s="9" t="str">
        <f>IF(ISTEXT(Tides!D30),Tides!D30,"")</f>
        <v>1:55 PM / 4.2 m</v>
      </c>
      <c r="M30" s="9" t="str">
        <f>IF(ISTEXT(Tides!E30),Tides!E30,"")</f>
        <v>8:06 PM / 0.7 m</v>
      </c>
      <c r="N30" s="9" t="str">
        <f>IF(ISTEXT(Tides!F30),Tides!F30,"")</f>
        <v/>
      </c>
      <c r="O30" s="56">
        <f t="shared" si="3"/>
        <v>0.23541666666666666</v>
      </c>
      <c r="P30" s="57">
        <f t="shared" si="4"/>
        <v>0.40208333333333329</v>
      </c>
      <c r="Q30" s="56">
        <f t="shared" si="5"/>
        <v>0.75416666666666665</v>
      </c>
      <c r="R30" s="58">
        <f t="shared" si="6"/>
        <v>0.92083333333333339</v>
      </c>
      <c r="S30" s="30">
        <f>Tides!H30</f>
        <v>0.34583333333333333</v>
      </c>
      <c r="T30" s="30">
        <f>Tides!I30</f>
        <v>0.68263888888888891</v>
      </c>
    </row>
    <row r="31" spans="1:24" ht="20" customHeight="1" x14ac:dyDescent="0.15">
      <c r="A31" s="2" t="str">
        <f>Tides!A31</f>
        <v>Fri 28</v>
      </c>
      <c r="B31" s="43">
        <f>IF(ISNUMBER(TIMEVALUE(LEFT(Tides!C31,8))),TIMEVALUE(LEFT(Tides!C31,8)),"")</f>
        <v>0.34097222222222223</v>
      </c>
      <c r="C31" s="38">
        <f>IF(ISNUMBER(VALUE(LEFT(RIGHT(Tides!C31,6),4))),VALUE(LEFT(RIGHT(Tides!C31,6),4)),"")</f>
        <v>1.1000000000000001</v>
      </c>
      <c r="D31" s="74">
        <f t="shared" si="1"/>
        <v>2</v>
      </c>
      <c r="E31" s="43">
        <f>IF(ISNUMBER(TIMEVALUE(LEFT(Tides!E31,8))),TIMEVALUE(LEFT(Tides!E31,8)),"")</f>
        <v>0.85902777777777772</v>
      </c>
      <c r="F31" s="38">
        <f>IF(ISNUMBER(VALUE(LEFT(RIGHT(Tides!E31,6),4))),VALUE(LEFT(RIGHT(Tides!E31,6),4)),"")</f>
        <v>0.7</v>
      </c>
      <c r="G31" s="74">
        <f t="shared" si="2"/>
        <v>2</v>
      </c>
      <c r="I31" s="18" t="str">
        <f t="shared" si="0"/>
        <v>Fri 28</v>
      </c>
      <c r="J31" s="9" t="str">
        <f>IF(ISTEXT(Tides!B31),Tides!B31,"")</f>
        <v>2:25 AM / 3.9 m</v>
      </c>
      <c r="K31" s="9" t="str">
        <f>IF(ISTEXT(Tides!C31),Tides!C31,"")</f>
        <v>8:11 AM / 1.1 m</v>
      </c>
      <c r="L31" s="9" t="str">
        <f>IF(ISTEXT(Tides!D31),Tides!D31,"")</f>
        <v>2:27 PM / 4.2 m</v>
      </c>
      <c r="M31" s="9" t="str">
        <f>IF(ISTEXT(Tides!E31),Tides!E31,"")</f>
        <v>8:37 PM / 0.7 m</v>
      </c>
      <c r="N31" s="9" t="str">
        <f>IF(ISTEXT(Tides!F31),Tides!F31,"")</f>
        <v/>
      </c>
      <c r="O31" s="56">
        <f t="shared" si="3"/>
        <v>0.25763888888888892</v>
      </c>
      <c r="P31" s="57">
        <f t="shared" si="4"/>
        <v>0.42430555555555555</v>
      </c>
      <c r="Q31" s="56">
        <f t="shared" si="5"/>
        <v>0.77569444444444435</v>
      </c>
      <c r="R31" s="58">
        <f t="shared" si="6"/>
        <v>0.94236111111111109</v>
      </c>
      <c r="S31" s="30">
        <f>Tides!H31</f>
        <v>0.34444444444444444</v>
      </c>
      <c r="T31" s="30">
        <f>Tides!I31</f>
        <v>0.68472222222222223</v>
      </c>
    </row>
    <row r="32" spans="1:24" ht="20" customHeight="1" x14ac:dyDescent="0.15">
      <c r="A32" s="2" t="str">
        <f>Tides!A32</f>
        <v>Sat 29</v>
      </c>
      <c r="B32" s="43">
        <f>IF(ISNUMBER(TIMEVALUE(LEFT(Tides!C32,8))),TIMEVALUE(LEFT(Tides!C32,8)),"")</f>
        <v>0.36249999999999999</v>
      </c>
      <c r="C32" s="38">
        <f>IF(ISNUMBER(VALUE(LEFT(RIGHT(Tides!C32,6),4))),VALUE(LEFT(RIGHT(Tides!C32,6),4)),"")</f>
        <v>1</v>
      </c>
      <c r="D32" s="74">
        <f t="shared" si="1"/>
        <v>2</v>
      </c>
      <c r="E32" s="43">
        <f>IF(ISNUMBER(TIMEVALUE(LEFT(Tides!E32,8))),TIMEVALUE(LEFT(Tides!E32,8)),"")</f>
        <v>0.88055555555555554</v>
      </c>
      <c r="F32" s="38">
        <f>IF(ISNUMBER(VALUE(LEFT(RIGHT(Tides!E32,6),4))),VALUE(LEFT(RIGHT(Tides!E32,6),4)),"")</f>
        <v>0.8</v>
      </c>
      <c r="G32" s="74">
        <f t="shared" si="2"/>
        <v>2</v>
      </c>
      <c r="I32" s="18" t="str">
        <f t="shared" si="0"/>
        <v>Sat 29</v>
      </c>
      <c r="J32" s="9" t="str">
        <f>IF(ISTEXT(Tides!B32),Tides!B32,"")</f>
        <v>2:55 AM / 3.9 m</v>
      </c>
      <c r="K32" s="9" t="str">
        <f>IF(ISTEXT(Tides!C32),Tides!C32,"")</f>
        <v>8:42 AM / 1.0 m</v>
      </c>
      <c r="L32" s="9" t="str">
        <f>IF(ISTEXT(Tides!D32),Tides!D32,"")</f>
        <v>2:58 PM / 4.2 m</v>
      </c>
      <c r="M32" s="9" t="str">
        <f>IF(ISTEXT(Tides!E32),Tides!E32,"")</f>
        <v>9:08 PM / 0.8 m</v>
      </c>
      <c r="N32" s="9" t="str">
        <f>IF(ISTEXT(Tides!F32),Tides!F32,"")</f>
        <v/>
      </c>
      <c r="O32" s="56">
        <f t="shared" si="3"/>
        <v>0.27916666666666667</v>
      </c>
      <c r="P32" s="57">
        <f t="shared" si="4"/>
        <v>0.4458333333333333</v>
      </c>
      <c r="Q32" s="56">
        <f t="shared" si="5"/>
        <v>0.79722222222222217</v>
      </c>
      <c r="R32" s="58">
        <f t="shared" si="6"/>
        <v>0.96388888888888891</v>
      </c>
      <c r="S32" s="30">
        <f>Tides!H32</f>
        <v>0.34305555555555556</v>
      </c>
      <c r="T32" s="30">
        <f>Tides!I32</f>
        <v>0.68611111111111112</v>
      </c>
    </row>
    <row r="33" spans="1:20" ht="20" customHeight="1" x14ac:dyDescent="0.15">
      <c r="A33" s="2" t="str">
        <f>Tides!A33</f>
        <v>Sun 30</v>
      </c>
      <c r="B33" s="43">
        <f>IF(ISNUMBER(TIMEVALUE(LEFT(Tides!C33,8))),TIMEVALUE(LEFT(Tides!C33,8)),"")</f>
        <v>0.38333333333333336</v>
      </c>
      <c r="C33" s="38">
        <f>IF(ISNUMBER(VALUE(LEFT(RIGHT(Tides!C33,6),4))),VALUE(LEFT(RIGHT(Tides!C33,6),4)),"")</f>
        <v>1.1000000000000001</v>
      </c>
      <c r="D33" s="74">
        <f t="shared" si="1"/>
        <v>2</v>
      </c>
      <c r="E33" s="43">
        <f>IF(ISNUMBER(TIMEVALUE(LEFT(Tides!E33,8))),TIMEVALUE(LEFT(Tides!E33,8)),"")</f>
        <v>0.90208333333333335</v>
      </c>
      <c r="F33" s="38">
        <f>IF(ISNUMBER(VALUE(LEFT(RIGHT(Tides!E33,6),4))),VALUE(LEFT(RIGHT(Tides!E33,6),4)),"")</f>
        <v>0.8</v>
      </c>
      <c r="G33" s="74">
        <f t="shared" si="2"/>
        <v>2</v>
      </c>
      <c r="I33" s="18" t="str">
        <f t="shared" si="0"/>
        <v>Sun 30</v>
      </c>
      <c r="J33" s="9" t="str">
        <f>IF(ISTEXT(Tides!B33),Tides!B33,"")</f>
        <v>3:25 AM / 3.9 m</v>
      </c>
      <c r="K33" s="9" t="str">
        <f>IF(ISTEXT(Tides!C33),Tides!C33,"")</f>
        <v>9:12 AM / 1.1 m</v>
      </c>
      <c r="L33" s="9" t="str">
        <f>IF(ISTEXT(Tides!D33),Tides!D33,"")</f>
        <v>3:28 PM / 4.1 m</v>
      </c>
      <c r="M33" s="9" t="str">
        <f>IF(ISTEXT(Tides!E33),Tides!E33,"")</f>
        <v>9:39 PM / 0.8 m</v>
      </c>
      <c r="N33" s="9" t="str">
        <f>IF(ISTEXT(Tides!F33),Tides!F33,"")</f>
        <v/>
      </c>
      <c r="O33" s="56">
        <f t="shared" si="3"/>
        <v>0.30000000000000004</v>
      </c>
      <c r="P33" s="57">
        <f t="shared" si="4"/>
        <v>0.46666666666666667</v>
      </c>
      <c r="Q33" s="56">
        <f t="shared" si="5"/>
        <v>0.81874999999999998</v>
      </c>
      <c r="R33" s="58">
        <f t="shared" si="6"/>
        <v>0.98541666666666672</v>
      </c>
      <c r="S33" s="30">
        <f>Tides!H33</f>
        <v>0.34236111111111112</v>
      </c>
      <c r="T33" s="30">
        <f>Tides!I33</f>
        <v>0.6875</v>
      </c>
    </row>
    <row r="34" spans="1:20" ht="20" customHeight="1" thickBot="1" x14ac:dyDescent="0.2">
      <c r="A34" s="2" t="str">
        <f>Tides!A34</f>
        <v>Mon 31</v>
      </c>
      <c r="B34" s="43">
        <f>IF(ISNUMBER(TIMEVALUE(LEFT(Tides!C34,8))),TIMEVALUE(LEFT(Tides!C34,8)),"")</f>
        <v>0.40486111111111112</v>
      </c>
      <c r="C34" s="38">
        <f>IF(ISNUMBER(VALUE(LEFT(RIGHT(Tides!C34,6),4))),VALUE(LEFT(RIGHT(Tides!C34,6),4)),"")</f>
        <v>1.1000000000000001</v>
      </c>
      <c r="D34" s="74">
        <f t="shared" si="1"/>
        <v>2</v>
      </c>
      <c r="E34" s="43">
        <f>IF(ISNUMBER(TIMEVALUE(LEFT(Tides!E34,8))),TIMEVALUE(LEFT(Tides!E34,8)),"")</f>
        <v>0.92361111111111116</v>
      </c>
      <c r="F34" s="38">
        <f>IF(ISNUMBER(VALUE(LEFT(RIGHT(Tides!E34,6),4))),VALUE(LEFT(RIGHT(Tides!E34,6),4)),"")</f>
        <v>1</v>
      </c>
      <c r="G34" s="74">
        <f t="shared" si="2"/>
        <v>2</v>
      </c>
      <c r="I34" s="21" t="str">
        <f t="shared" si="0"/>
        <v>Mon 31</v>
      </c>
      <c r="J34" s="11" t="str">
        <f>IF(ISTEXT(Tides!B34),Tides!B34,"")</f>
        <v>3:55 AM / 3.8 m</v>
      </c>
      <c r="K34" s="11" t="str">
        <f>IF(ISTEXT(Tides!C34),Tides!C34,"")</f>
        <v>9:43 AM / 1.1 m</v>
      </c>
      <c r="L34" s="11" t="str">
        <f>IF(ISTEXT(Tides!D34),Tides!D34,"")</f>
        <v>4:00 PM / 4.0 m</v>
      </c>
      <c r="M34" s="11" t="str">
        <f>IF(ISTEXT(Tides!E34),Tides!E34,"")</f>
        <v>10:10 PM / 1.0 m</v>
      </c>
      <c r="N34" s="11" t="str">
        <f>IF(ISTEXT(Tides!F34),Tides!F34,"")</f>
        <v/>
      </c>
      <c r="O34" s="59">
        <f t="shared" si="3"/>
        <v>0.3215277777777778</v>
      </c>
      <c r="P34" s="60">
        <f t="shared" si="4"/>
        <v>0.48819444444444443</v>
      </c>
      <c r="Q34" s="59">
        <f t="shared" si="5"/>
        <v>0.84027777777777779</v>
      </c>
      <c r="R34" s="61">
        <f t="shared" si="6"/>
        <v>1.0069444444444444</v>
      </c>
      <c r="S34" s="30">
        <f>Tides!H34</f>
        <v>0.34097222222222223</v>
      </c>
      <c r="T34" s="30">
        <f>Tides!I34</f>
        <v>0.68888888888888888</v>
      </c>
    </row>
    <row r="36" spans="1:20" s="6" customFormat="1" ht="20" customHeight="1" thickBot="1" x14ac:dyDescent="0.2">
      <c r="A36" s="5">
        <f>Tides!A36</f>
        <v>46784</v>
      </c>
      <c r="B36" s="41"/>
      <c r="C36" s="42"/>
      <c r="D36" s="42"/>
      <c r="E36" s="41"/>
      <c r="F36" s="42"/>
      <c r="G36" s="42"/>
      <c r="I36" s="86">
        <f>A36</f>
        <v>46784</v>
      </c>
      <c r="J36" s="86"/>
      <c r="K36" s="86"/>
      <c r="O36" s="49"/>
      <c r="P36" s="50"/>
      <c r="Q36" s="49"/>
      <c r="R36" s="50"/>
      <c r="S36" s="51"/>
      <c r="T36" s="51"/>
    </row>
    <row r="37" spans="1:20" ht="29.75" customHeight="1" x14ac:dyDescent="0.15">
      <c r="A37" s="1" t="s">
        <v>8</v>
      </c>
      <c r="B37" s="88" t="s">
        <v>9</v>
      </c>
      <c r="C37" s="88"/>
      <c r="D37" s="37" t="s">
        <v>244</v>
      </c>
      <c r="E37" s="88" t="s">
        <v>10</v>
      </c>
      <c r="F37" s="88"/>
      <c r="G37" s="37" t="s">
        <v>244</v>
      </c>
      <c r="I37" s="17" t="s">
        <v>8</v>
      </c>
      <c r="J37" s="8" t="s">
        <v>2</v>
      </c>
      <c r="K37" s="8" t="s">
        <v>3</v>
      </c>
      <c r="L37" s="8" t="s">
        <v>2</v>
      </c>
      <c r="M37" s="8" t="s">
        <v>3</v>
      </c>
      <c r="N37" s="8" t="s">
        <v>2</v>
      </c>
      <c r="O37" s="52" t="s">
        <v>11</v>
      </c>
      <c r="P37" s="53" t="s">
        <v>12</v>
      </c>
      <c r="Q37" s="52" t="s">
        <v>11</v>
      </c>
      <c r="R37" s="54" t="s">
        <v>12</v>
      </c>
      <c r="S37" s="55" t="str">
        <f>Tides!H37</f>
        <v>Sunrise</v>
      </c>
      <c r="T37" s="55" t="str">
        <f>Tides!I37</f>
        <v>Sunset</v>
      </c>
    </row>
    <row r="38" spans="1:20" ht="19.5" customHeight="1" x14ac:dyDescent="0.15">
      <c r="A38" s="2" t="str">
        <f>Tides!A38</f>
        <v>Tue 1</v>
      </c>
      <c r="B38" s="43">
        <f>IF(ISNUMBER(TIMEVALUE(LEFT(Tides!C38,8))),TIMEVALUE(LEFT(Tides!C38,8)),"")</f>
        <v>0.42777777777777776</v>
      </c>
      <c r="C38" s="38">
        <f>IF(ISNUMBER(VALUE(LEFT(RIGHT(Tides!C38,6),4))),VALUE(LEFT(RIGHT(Tides!C38,6),4)),"")</f>
        <v>1.3</v>
      </c>
      <c r="D38" s="74">
        <f t="shared" ref="D38:D65" si="7">IF(OR(C38&gt;$W$8,ISNUMBER(C38)=FALSE),$X$8,IF(C38&gt;$W$7,$X$7,IF(C38&gt;$W$6,$X$6,IF(C38&gt;$W$5,$X$5,$X$4))))</f>
        <v>2</v>
      </c>
      <c r="E38" s="43">
        <f>IF(ISNUMBER(TIMEVALUE(LEFT(Tides!E38,8))),TIMEVALUE(LEFT(Tides!E38,8)),"")</f>
        <v>0.94791666666666663</v>
      </c>
      <c r="F38" s="38">
        <f>IF(ISNUMBER(VALUE(LEFT(RIGHT(Tides!E38,6),4))),VALUE(LEFT(RIGHT(Tides!E38,6),4)),"")</f>
        <v>1.1000000000000001</v>
      </c>
      <c r="G38" s="74">
        <f t="shared" ref="G38:G65" si="8">IF(OR(F38&gt;$W$8,ISNUMBER(F38)=FALSE),$X$8,IF(F38&gt;$W$7,$X$7,IF(F38&gt;$W$6,$X$6,IF(F38&gt;$W$5,$X$5,$X$4))))</f>
        <v>2</v>
      </c>
      <c r="I38" s="18" t="str">
        <f t="shared" ref="I38:I66" si="9">A38</f>
        <v>Tue 1</v>
      </c>
      <c r="J38" s="9" t="str">
        <f>IF(ISTEXT(Tides!B38),Tides!B38,"")</f>
        <v>4:28 AM / 3.7 m</v>
      </c>
      <c r="K38" s="9" t="str">
        <f>IF(ISTEXT(Tides!C38),Tides!C38,"")</f>
        <v>10:16 AM / 1.3 m</v>
      </c>
      <c r="L38" s="9" t="str">
        <f>IF(ISTEXT(Tides!D38),Tides!D38,"")</f>
        <v>4:33 PM / 3.9 m</v>
      </c>
      <c r="M38" s="9" t="str">
        <f>IF(ISTEXT(Tides!E38),Tides!E38,"")</f>
        <v>10:45 PM / 1.1 m</v>
      </c>
      <c r="N38" s="9" t="str">
        <f>IF(ISTEXT(Tides!F38),Tides!F38,"")</f>
        <v/>
      </c>
      <c r="O38" s="56">
        <f t="shared" ref="O38:O66" si="10">IF(AND(ISNUMBER(D38),D38&gt;0),IF((B38-D38/24)&gt;0,B38-D38/24,B38+24-D38/24),"")</f>
        <v>0.34444444444444444</v>
      </c>
      <c r="P38" s="57">
        <f t="shared" ref="P38:P66" si="11">IF(AND(ISNUMBER(D38),D38&gt;0),B38+D38/24,"")</f>
        <v>0.51111111111111107</v>
      </c>
      <c r="Q38" s="56">
        <f t="shared" ref="Q38:Q66" si="12">IF(AND(ISNUMBER(G38),G38&gt;0),IF((E38-G38/24)&gt;0,E38-G38/24,E38+24-G38/24),"")</f>
        <v>0.86458333333333326</v>
      </c>
      <c r="R38" s="58">
        <f t="shared" ref="R38:R66" si="13">IF(AND(ISNUMBER(G38),G38&gt;0),E38+G38/24,"")</f>
        <v>1.03125</v>
      </c>
      <c r="S38" s="30">
        <f>Tides!H38</f>
        <v>0.33958333333333335</v>
      </c>
      <c r="T38" s="30">
        <f>Tides!I38</f>
        <v>0.69097222222222221</v>
      </c>
    </row>
    <row r="39" spans="1:20" ht="20" customHeight="1" x14ac:dyDescent="0.15">
      <c r="A39" s="2" t="str">
        <f>Tides!A39</f>
        <v>Wed 2</v>
      </c>
      <c r="B39" s="43">
        <f>IF(ISNUMBER(TIMEVALUE(LEFT(Tides!C39,8))),TIMEVALUE(LEFT(Tides!C39,8)),"")</f>
        <v>0.45208333333333334</v>
      </c>
      <c r="C39" s="38">
        <f>IF(ISNUMBER(VALUE(LEFT(RIGHT(Tides!C39,6),4))),VALUE(LEFT(RIGHT(Tides!C39,6),4)),"")</f>
        <v>1.4</v>
      </c>
      <c r="D39" s="74">
        <f t="shared" si="7"/>
        <v>1.5</v>
      </c>
      <c r="E39" s="43">
        <f>IF(ISNUMBER(TIMEVALUE(LEFT(Tides!E39,8))),TIMEVALUE(LEFT(Tides!E39,8)),"")</f>
        <v>0.97430555555555554</v>
      </c>
      <c r="F39" s="38">
        <f>IF(ISNUMBER(VALUE(LEFT(RIGHT(Tides!E39,6),4))),VALUE(LEFT(RIGHT(Tides!E39,6),4)),"")</f>
        <v>1.3</v>
      </c>
      <c r="G39" s="74">
        <f t="shared" si="8"/>
        <v>2</v>
      </c>
      <c r="I39" s="18" t="str">
        <f t="shared" si="9"/>
        <v>Wed 2</v>
      </c>
      <c r="J39" s="9" t="str">
        <f>IF(ISTEXT(Tides!B39),Tides!B39,"")</f>
        <v>5:03 AM / 3.5 m</v>
      </c>
      <c r="K39" s="9" t="str">
        <f>IF(ISTEXT(Tides!C39),Tides!C39,"")</f>
        <v>10:51 AM / 1.4 m</v>
      </c>
      <c r="L39" s="9" t="str">
        <f>IF(ISTEXT(Tides!D39),Tides!D39,"")</f>
        <v>5:11 PM / 3.7 m</v>
      </c>
      <c r="M39" s="9" t="str">
        <f>IF(ISTEXT(Tides!E39),Tides!E39,"")</f>
        <v>11:23 PM / 1.3 m</v>
      </c>
      <c r="N39" s="9" t="str">
        <f>IF(ISTEXT(Tides!F39),Tides!F39,"")</f>
        <v/>
      </c>
      <c r="O39" s="56">
        <f t="shared" si="10"/>
        <v>0.38958333333333334</v>
      </c>
      <c r="P39" s="57">
        <f t="shared" si="11"/>
        <v>0.51458333333333339</v>
      </c>
      <c r="Q39" s="56">
        <f t="shared" si="12"/>
        <v>0.89097222222222217</v>
      </c>
      <c r="R39" s="58">
        <f t="shared" si="13"/>
        <v>1.0576388888888888</v>
      </c>
      <c r="S39" s="30">
        <f>Tides!H39</f>
        <v>0.33819444444444446</v>
      </c>
      <c r="T39" s="30">
        <f>Tides!I39</f>
        <v>0.69236111111111109</v>
      </c>
    </row>
    <row r="40" spans="1:20" ht="20" customHeight="1" x14ac:dyDescent="0.15">
      <c r="A40" s="2" t="str">
        <f>Tides!A40</f>
        <v>Thu 3</v>
      </c>
      <c r="B40" s="43">
        <f>IF(ISNUMBER(TIMEVALUE(LEFT(Tides!C40,8))),TIMEVALUE(LEFT(Tides!C40,8)),"")</f>
        <v>0.48194444444444445</v>
      </c>
      <c r="C40" s="38">
        <f>IF(ISNUMBER(VALUE(LEFT(RIGHT(Tides!C40,6),4))),VALUE(LEFT(RIGHT(Tides!C40,6),4)),"")</f>
        <v>1.6</v>
      </c>
      <c r="D40" s="74">
        <f t="shared" si="7"/>
        <v>1.5</v>
      </c>
      <c r="E40" s="43" t="str">
        <f>IF(ISNUMBER(TIMEVALUE(LEFT(Tides!E40,8))),TIMEVALUE(LEFT(Tides!E40,8)),"")</f>
        <v/>
      </c>
      <c r="F40" s="38" t="str">
        <f>IF(ISNUMBER(VALUE(LEFT(RIGHT(Tides!E40,6),4))),VALUE(LEFT(RIGHT(Tides!E40,6),4)),"")</f>
        <v/>
      </c>
      <c r="G40" s="74" t="str">
        <f t="shared" si="8"/>
        <v>No Restriction</v>
      </c>
      <c r="I40" s="18" t="str">
        <f t="shared" si="9"/>
        <v>Thu 3</v>
      </c>
      <c r="J40" s="9" t="str">
        <f>IF(ISTEXT(Tides!B40),Tides!B40,"")</f>
        <v>5:45 AM / 3.4 m</v>
      </c>
      <c r="K40" s="9" t="str">
        <f>IF(ISTEXT(Tides!C40),Tides!C40,"")</f>
        <v>11:34 AM / 1.6 m</v>
      </c>
      <c r="L40" s="9" t="str">
        <f>IF(ISTEXT(Tides!D40),Tides!D40,"")</f>
        <v>5:59 PM / 3.5 m</v>
      </c>
      <c r="M40" s="9" t="str">
        <f>IF(ISTEXT(Tides!E40),Tides!E40,"")</f>
        <v/>
      </c>
      <c r="N40" s="9" t="str">
        <f>IF(ISTEXT(Tides!F40),Tides!F40,"")</f>
        <v/>
      </c>
      <c r="O40" s="56">
        <f t="shared" si="10"/>
        <v>0.41944444444444445</v>
      </c>
      <c r="P40" s="57">
        <f t="shared" si="11"/>
        <v>0.54444444444444451</v>
      </c>
      <c r="Q40" s="56" t="str">
        <f t="shared" si="12"/>
        <v/>
      </c>
      <c r="R40" s="58" t="str">
        <f t="shared" si="13"/>
        <v/>
      </c>
      <c r="S40" s="30">
        <f>Tides!H40</f>
        <v>0.33680555555555558</v>
      </c>
      <c r="T40" s="30">
        <f>Tides!I40</f>
        <v>0.69374999999999998</v>
      </c>
    </row>
    <row r="41" spans="1:20" ht="20" customHeight="1" x14ac:dyDescent="0.15">
      <c r="A41" s="2" t="str">
        <f>Tides!A41</f>
        <v>Fri 4</v>
      </c>
      <c r="B41" s="43">
        <f>IF(ISNUMBER(TIMEVALUE(LEFT(Tides!C41,8))),TIMEVALUE(LEFT(Tides!C41,8)),"")</f>
        <v>7.6388888888888886E-3</v>
      </c>
      <c r="C41" s="38">
        <f>IF(ISNUMBER(VALUE(LEFT(RIGHT(Tides!C41,6),4))),VALUE(LEFT(RIGHT(Tides!C41,6),4)),"")</f>
        <v>1.5</v>
      </c>
      <c r="D41" s="74">
        <f t="shared" si="7"/>
        <v>1.5</v>
      </c>
      <c r="E41" s="43">
        <f>IF(ISNUMBER(TIMEVALUE(LEFT(Tides!E41,8))),TIMEVALUE(LEFT(Tides!E41,8)),"")</f>
        <v>0.52222222222222225</v>
      </c>
      <c r="F41" s="38">
        <f>IF(ISNUMBER(VALUE(LEFT(RIGHT(Tides!E41,6),4))),VALUE(LEFT(RIGHT(Tides!E41,6),4)),"")</f>
        <v>1.7</v>
      </c>
      <c r="G41" s="74">
        <f t="shared" si="8"/>
        <v>1</v>
      </c>
      <c r="I41" s="18" t="str">
        <f t="shared" si="9"/>
        <v>Fri 4</v>
      </c>
      <c r="J41" s="9" t="str">
        <f>IF(ISTEXT(Tides!B41),Tides!B41,"")</f>
        <v/>
      </c>
      <c r="K41" s="9" t="str">
        <f>IF(ISTEXT(Tides!C41),Tides!C41,"")</f>
        <v>12:11 AM / 1.5 m</v>
      </c>
      <c r="L41" s="9" t="str">
        <f>IF(ISTEXT(Tides!D41),Tides!D41,"")</f>
        <v>6:39 AM / 3.3 m</v>
      </c>
      <c r="M41" s="9" t="str">
        <f>IF(ISTEXT(Tides!E41),Tides!E41,"")</f>
        <v>12:32 PM / 1.7 m</v>
      </c>
      <c r="N41" s="9" t="str">
        <f>IF(ISTEXT(Tides!F41),Tides!F41,"")</f>
        <v>7:03 PM / 3.4 m</v>
      </c>
      <c r="O41" s="56">
        <f t="shared" si="10"/>
        <v>23.945138888888888</v>
      </c>
      <c r="P41" s="57">
        <f t="shared" si="11"/>
        <v>7.013888888888889E-2</v>
      </c>
      <c r="Q41" s="56">
        <f t="shared" si="12"/>
        <v>0.48055555555555557</v>
      </c>
      <c r="R41" s="58">
        <f t="shared" si="13"/>
        <v>0.56388888888888888</v>
      </c>
      <c r="S41" s="30">
        <f>Tides!H41</f>
        <v>0.3347222222222222</v>
      </c>
      <c r="T41" s="30">
        <f>Tides!I41</f>
        <v>0.6958333333333333</v>
      </c>
    </row>
    <row r="42" spans="1:20" ht="20" customHeight="1" x14ac:dyDescent="0.15">
      <c r="A42" s="2" t="str">
        <f>Tides!A42</f>
        <v>Sat 5</v>
      </c>
      <c r="B42" s="43">
        <f>IF(ISNUMBER(TIMEVALUE(LEFT(Tides!C42,8))),TIMEVALUE(LEFT(Tides!C42,8)),"")</f>
        <v>5.4166666666666669E-2</v>
      </c>
      <c r="C42" s="38">
        <f>IF(ISNUMBER(VALUE(LEFT(RIGHT(Tides!C42,6),4))),VALUE(LEFT(RIGHT(Tides!C42,6),4)),"")</f>
        <v>1.7</v>
      </c>
      <c r="D42" s="74">
        <f t="shared" si="7"/>
        <v>1</v>
      </c>
      <c r="E42" s="43">
        <f>IF(ISNUMBER(TIMEVALUE(LEFT(Tides!E42,8))),TIMEVALUE(LEFT(Tides!E42,8)),"")</f>
        <v>0.57916666666666672</v>
      </c>
      <c r="F42" s="38">
        <f>IF(ISNUMBER(VALUE(LEFT(RIGHT(Tides!E42,6),4))),VALUE(LEFT(RIGHT(Tides!E42,6),4)),"")</f>
        <v>1.8</v>
      </c>
      <c r="G42" s="74" t="str">
        <f t="shared" si="8"/>
        <v>No Restriction</v>
      </c>
      <c r="I42" s="18" t="str">
        <f t="shared" si="9"/>
        <v>Sat 5</v>
      </c>
      <c r="J42" s="9" t="str">
        <f>IF(ISTEXT(Tides!B42),Tides!B42,"")</f>
        <v/>
      </c>
      <c r="K42" s="9" t="str">
        <f>IF(ISTEXT(Tides!C42),Tides!C42,"")</f>
        <v>1:18 AM / 1.7 m</v>
      </c>
      <c r="L42" s="9" t="str">
        <f>IF(ISTEXT(Tides!D42),Tides!D42,"")</f>
        <v>7:49 AM / 3.2 m</v>
      </c>
      <c r="M42" s="9" t="str">
        <f>IF(ISTEXT(Tides!E42),Tides!E42,"")</f>
        <v>1:54 PM / 1.8 m</v>
      </c>
      <c r="N42" s="9" t="str">
        <f>IF(ISTEXT(Tides!F42),Tides!F42,"")</f>
        <v>8:26 PM / 3.3 m</v>
      </c>
      <c r="O42" s="56">
        <f t="shared" si="10"/>
        <v>1.2500000000000004E-2</v>
      </c>
      <c r="P42" s="57">
        <f t="shared" si="11"/>
        <v>9.5833333333333326E-2</v>
      </c>
      <c r="Q42" s="56" t="str">
        <f t="shared" si="12"/>
        <v/>
      </c>
      <c r="R42" s="58" t="str">
        <f t="shared" si="13"/>
        <v/>
      </c>
      <c r="S42" s="30">
        <f>Tides!H42</f>
        <v>0.33333333333333331</v>
      </c>
      <c r="T42" s="30">
        <f>Tides!I42</f>
        <v>0.69722222222222219</v>
      </c>
    </row>
    <row r="43" spans="1:20" ht="20" customHeight="1" x14ac:dyDescent="0.15">
      <c r="A43" s="2" t="str">
        <f>Tides!A43</f>
        <v>Sun 6</v>
      </c>
      <c r="B43" s="43">
        <f>IF(ISNUMBER(TIMEVALUE(LEFT(Tides!C43,8))),TIMEVALUE(LEFT(Tides!C43,8)),"")</f>
        <v>0.11527777777777778</v>
      </c>
      <c r="C43" s="38">
        <f>IF(ISNUMBER(VALUE(LEFT(RIGHT(Tides!C43,6),4))),VALUE(LEFT(RIGHT(Tides!C43,6),4)),"")</f>
        <v>1.7</v>
      </c>
      <c r="D43" s="74">
        <f t="shared" si="7"/>
        <v>1</v>
      </c>
      <c r="E43" s="43">
        <f>IF(ISNUMBER(TIMEVALUE(LEFT(Tides!E43,8))),TIMEVALUE(LEFT(Tides!E43,8)),"")</f>
        <v>0.64513888888888893</v>
      </c>
      <c r="F43" s="38">
        <f>IF(ISNUMBER(VALUE(LEFT(RIGHT(Tides!E43,6),4))),VALUE(LEFT(RIGHT(Tides!E43,6),4)),"")</f>
        <v>1.6</v>
      </c>
      <c r="G43" s="74">
        <f t="shared" si="8"/>
        <v>1.5</v>
      </c>
      <c r="I43" s="18" t="str">
        <f t="shared" si="9"/>
        <v>Sun 6</v>
      </c>
      <c r="J43" s="9" t="str">
        <f>IF(ISTEXT(Tides!B43),Tides!B43,"")</f>
        <v/>
      </c>
      <c r="K43" s="9" t="str">
        <f>IF(ISTEXT(Tides!C43),Tides!C43,"")</f>
        <v>2:46 AM / 1.7 m</v>
      </c>
      <c r="L43" s="9" t="str">
        <f>IF(ISTEXT(Tides!D43),Tides!D43,"")</f>
        <v>9:09 AM / 3.3 m</v>
      </c>
      <c r="M43" s="9" t="str">
        <f>IF(ISTEXT(Tides!E43),Tides!E43,"")</f>
        <v>3:29 PM / 1.6 m</v>
      </c>
      <c r="N43" s="9" t="str">
        <f>IF(ISTEXT(Tides!F43),Tides!F43,"")</f>
        <v>9:52 PM / 3.4 m</v>
      </c>
      <c r="O43" s="56">
        <f t="shared" si="10"/>
        <v>7.3611111111111127E-2</v>
      </c>
      <c r="P43" s="57">
        <f t="shared" si="11"/>
        <v>0.15694444444444444</v>
      </c>
      <c r="Q43" s="56">
        <f t="shared" si="12"/>
        <v>0.58263888888888893</v>
      </c>
      <c r="R43" s="58">
        <f t="shared" si="13"/>
        <v>0.70763888888888893</v>
      </c>
      <c r="S43" s="30">
        <f>Tides!H43</f>
        <v>0.33194444444444443</v>
      </c>
      <c r="T43" s="30">
        <f>Tides!I43</f>
        <v>0.69861111111111107</v>
      </c>
    </row>
    <row r="44" spans="1:20" ht="20" customHeight="1" x14ac:dyDescent="0.15">
      <c r="A44" s="2" t="str">
        <f>Tides!A44</f>
        <v>Mon 7</v>
      </c>
      <c r="B44" s="43">
        <f>IF(ISNUMBER(TIMEVALUE(LEFT(Tides!C44,8))),TIMEVALUE(LEFT(Tides!C44,8)),"")</f>
        <v>0.17291666666666666</v>
      </c>
      <c r="C44" s="38">
        <f>IF(ISNUMBER(VALUE(LEFT(RIGHT(Tides!C44,6),4))),VALUE(LEFT(RIGHT(Tides!C44,6),4)),"")</f>
        <v>1.6</v>
      </c>
      <c r="D44" s="74">
        <f t="shared" si="7"/>
        <v>1.5</v>
      </c>
      <c r="E44" s="43">
        <f>IF(ISNUMBER(TIMEVALUE(LEFT(Tides!E44,8))),TIMEVALUE(LEFT(Tides!E44,8)),"")</f>
        <v>0.69652777777777775</v>
      </c>
      <c r="F44" s="38">
        <f>IF(ISNUMBER(VALUE(LEFT(RIGHT(Tides!E44,6),4))),VALUE(LEFT(RIGHT(Tides!E44,6),4)),"")</f>
        <v>1.3</v>
      </c>
      <c r="G44" s="74">
        <f t="shared" si="8"/>
        <v>2</v>
      </c>
      <c r="I44" s="18" t="str">
        <f t="shared" si="9"/>
        <v>Mon 7</v>
      </c>
      <c r="J44" s="9" t="str">
        <f>IF(ISTEXT(Tides!B44),Tides!B44,"")</f>
        <v/>
      </c>
      <c r="K44" s="9" t="str">
        <f>IF(ISTEXT(Tides!C44),Tides!C44,"")</f>
        <v>4:09 AM / 1.6 m</v>
      </c>
      <c r="L44" s="9" t="str">
        <f>IF(ISTEXT(Tides!D44),Tides!D44,"")</f>
        <v>10:22 AM / 3.5 m</v>
      </c>
      <c r="M44" s="9" t="str">
        <f>IF(ISTEXT(Tides!E44),Tides!E44,"")</f>
        <v>4:43 PM / 1.3 m</v>
      </c>
      <c r="N44" s="9" t="str">
        <f>IF(ISTEXT(Tides!F44),Tides!F44,"")</f>
        <v>11:04 PM / 3.6 m</v>
      </c>
      <c r="O44" s="56">
        <f t="shared" si="10"/>
        <v>0.11041666666666666</v>
      </c>
      <c r="P44" s="57">
        <f t="shared" si="11"/>
        <v>0.23541666666666666</v>
      </c>
      <c r="Q44" s="56">
        <f t="shared" si="12"/>
        <v>0.61319444444444438</v>
      </c>
      <c r="R44" s="58">
        <f t="shared" si="13"/>
        <v>0.77986111111111112</v>
      </c>
      <c r="S44" s="30">
        <f>Tides!H44</f>
        <v>0.33055555555555555</v>
      </c>
      <c r="T44" s="30">
        <f>Tides!I44</f>
        <v>0.7</v>
      </c>
    </row>
    <row r="45" spans="1:20" ht="20" customHeight="1" x14ac:dyDescent="0.15">
      <c r="A45" s="2" t="str">
        <f>Tides!A45</f>
        <v>Tue 8</v>
      </c>
      <c r="B45" s="43">
        <f>IF(ISNUMBER(TIMEVALUE(LEFT(Tides!C45,8))),TIMEVALUE(LEFT(Tides!C45,8)),"")</f>
        <v>0.21666666666666667</v>
      </c>
      <c r="C45" s="38">
        <f>IF(ISNUMBER(VALUE(LEFT(RIGHT(Tides!C45,6),4))),VALUE(LEFT(RIGHT(Tides!C45,6),4)),"")</f>
        <v>1.3</v>
      </c>
      <c r="D45" s="74">
        <f t="shared" si="7"/>
        <v>2</v>
      </c>
      <c r="E45" s="43">
        <f>IF(ISNUMBER(TIMEVALUE(LEFT(Tides!E45,8))),TIMEVALUE(LEFT(Tides!E45,8)),"")</f>
        <v>0.73611111111111116</v>
      </c>
      <c r="F45" s="38">
        <f>IF(ISNUMBER(VALUE(LEFT(RIGHT(Tides!E45,6),4))),VALUE(LEFT(RIGHT(Tides!E45,6),4)),"")</f>
        <v>0.9</v>
      </c>
      <c r="G45" s="74">
        <f t="shared" si="8"/>
        <v>2</v>
      </c>
      <c r="I45" s="18" t="str">
        <f t="shared" si="9"/>
        <v>Tue 8</v>
      </c>
      <c r="J45" s="9" t="str">
        <f>IF(ISTEXT(Tides!B45),Tides!B45,"")</f>
        <v/>
      </c>
      <c r="K45" s="9" t="str">
        <f>IF(ISTEXT(Tides!C45),Tides!C45,"")</f>
        <v>5:12 AM / 1.3 m</v>
      </c>
      <c r="L45" s="9" t="str">
        <f>IF(ISTEXT(Tides!D45),Tides!D45,"")</f>
        <v>11:23 AM / 3.8 m</v>
      </c>
      <c r="M45" s="9" t="str">
        <f>IF(ISTEXT(Tides!E45),Tides!E45,"")</f>
        <v>5:40 PM / 0.9 m</v>
      </c>
      <c r="N45" s="9" t="str">
        <f>IF(ISTEXT(Tides!F45),Tides!F45,"")</f>
        <v/>
      </c>
      <c r="O45" s="56">
        <f t="shared" si="10"/>
        <v>0.13333333333333336</v>
      </c>
      <c r="P45" s="57">
        <f t="shared" si="11"/>
        <v>0.3</v>
      </c>
      <c r="Q45" s="56">
        <f t="shared" si="12"/>
        <v>0.65277777777777779</v>
      </c>
      <c r="R45" s="58">
        <f t="shared" si="13"/>
        <v>0.81944444444444453</v>
      </c>
      <c r="S45" s="30">
        <f>Tides!H45</f>
        <v>0.32916666666666666</v>
      </c>
      <c r="T45" s="30">
        <f>Tides!I45</f>
        <v>0.70208333333333328</v>
      </c>
    </row>
    <row r="46" spans="1:20" ht="20" customHeight="1" x14ac:dyDescent="0.15">
      <c r="A46" s="2" t="str">
        <f>Tides!A46</f>
        <v>Wed 9</v>
      </c>
      <c r="B46" s="43">
        <f>IF(ISNUMBER(TIMEVALUE(LEFT(Tides!C46,8))),TIMEVALUE(LEFT(Tides!C46,8)),"")</f>
        <v>0.25208333333333333</v>
      </c>
      <c r="C46" s="38">
        <f>IF(ISNUMBER(VALUE(LEFT(RIGHT(Tides!C46,6),4))),VALUE(LEFT(RIGHT(Tides!C46,6),4)),"")</f>
        <v>1.1000000000000001</v>
      </c>
      <c r="D46" s="74">
        <f t="shared" si="7"/>
        <v>2</v>
      </c>
      <c r="E46" s="43">
        <f>IF(ISNUMBER(TIMEVALUE(LEFT(Tides!E46,8))),TIMEVALUE(LEFT(Tides!E46,8)),"")</f>
        <v>0.77013888888888893</v>
      </c>
      <c r="F46" s="38">
        <f>IF(ISNUMBER(VALUE(LEFT(RIGHT(Tides!E46,6),4))),VALUE(LEFT(RIGHT(Tides!E46,6),4)),"")</f>
        <v>0.5</v>
      </c>
      <c r="G46" s="74">
        <f t="shared" si="8"/>
        <v>2.5</v>
      </c>
      <c r="I46" s="18" t="str">
        <f t="shared" si="9"/>
        <v>Wed 9</v>
      </c>
      <c r="J46" s="9" t="str">
        <f>IF(ISTEXT(Tides!B46),Tides!B46,"")</f>
        <v>12:02 AM / 3.9 m</v>
      </c>
      <c r="K46" s="9" t="str">
        <f>IF(ISTEXT(Tides!C46),Tides!C46,"")</f>
        <v>6:03 AM / 1.1 m</v>
      </c>
      <c r="L46" s="9" t="str">
        <f>IF(ISTEXT(Tides!D46),Tides!D46,"")</f>
        <v>12:14 PM / 4.1 m</v>
      </c>
      <c r="M46" s="9" t="str">
        <f>IF(ISTEXT(Tides!E46),Tides!E46,"")</f>
        <v>6:29 PM / 0.5 m</v>
      </c>
      <c r="N46" s="9" t="str">
        <f>IF(ISTEXT(Tides!F46),Tides!F46,"")</f>
        <v/>
      </c>
      <c r="O46" s="56">
        <f t="shared" si="10"/>
        <v>0.16875000000000001</v>
      </c>
      <c r="P46" s="57">
        <f t="shared" si="11"/>
        <v>0.33541666666666664</v>
      </c>
      <c r="Q46" s="56">
        <f t="shared" si="12"/>
        <v>0.6659722222222223</v>
      </c>
      <c r="R46" s="58">
        <f t="shared" si="13"/>
        <v>0.87430555555555556</v>
      </c>
      <c r="S46" s="30">
        <f>Tides!H46</f>
        <v>0.32708333333333334</v>
      </c>
      <c r="T46" s="30">
        <f>Tides!I46</f>
        <v>0.70347222222222228</v>
      </c>
    </row>
    <row r="47" spans="1:20" ht="20" customHeight="1" x14ac:dyDescent="0.15">
      <c r="A47" s="2" t="str">
        <f>Tides!A47</f>
        <v>Thu 10</v>
      </c>
      <c r="B47" s="43">
        <f>IF(ISNUMBER(TIMEVALUE(LEFT(Tides!C47,8))),TIMEVALUE(LEFT(Tides!C47,8)),"")</f>
        <v>0.28333333333333333</v>
      </c>
      <c r="C47" s="38">
        <f>IF(ISNUMBER(VALUE(LEFT(RIGHT(Tides!C47,6),4))),VALUE(LEFT(RIGHT(Tides!C47,6),4)),"")</f>
        <v>0.8</v>
      </c>
      <c r="D47" s="74">
        <f t="shared" si="7"/>
        <v>2</v>
      </c>
      <c r="E47" s="43">
        <f>IF(ISNUMBER(TIMEVALUE(LEFT(Tides!E47,8))),TIMEVALUE(LEFT(Tides!E47,8)),"")</f>
        <v>0.80138888888888893</v>
      </c>
      <c r="F47" s="38">
        <f>IF(ISNUMBER(VALUE(LEFT(RIGHT(Tides!E47,6),4))),VALUE(LEFT(RIGHT(Tides!E47,6),4)),"")</f>
        <v>0.2</v>
      </c>
      <c r="G47" s="74">
        <f t="shared" si="8"/>
        <v>2.5</v>
      </c>
      <c r="I47" s="18" t="str">
        <f t="shared" si="9"/>
        <v>Thu 10</v>
      </c>
      <c r="J47" s="9" t="str">
        <f>IF(ISTEXT(Tides!B47),Tides!B47,"")</f>
        <v>12:52 AM / 4.2 m</v>
      </c>
      <c r="K47" s="9" t="str">
        <f>IF(ISTEXT(Tides!C47),Tides!C47,"")</f>
        <v>6:48 AM / 0.8 m</v>
      </c>
      <c r="L47" s="9" t="str">
        <f>IF(ISTEXT(Tides!D47),Tides!D47,"")</f>
        <v>1:01 PM / 4.4 m</v>
      </c>
      <c r="M47" s="9" t="str">
        <f>IF(ISTEXT(Tides!E47),Tides!E47,"")</f>
        <v>7:14 PM / 0.2 m</v>
      </c>
      <c r="N47" s="9" t="str">
        <f>IF(ISTEXT(Tides!F47),Tides!F47,"")</f>
        <v/>
      </c>
      <c r="O47" s="56">
        <f t="shared" si="10"/>
        <v>0.2</v>
      </c>
      <c r="P47" s="57">
        <f t="shared" si="11"/>
        <v>0.36666666666666664</v>
      </c>
      <c r="Q47" s="56">
        <f t="shared" si="12"/>
        <v>0.6972222222222223</v>
      </c>
      <c r="R47" s="58">
        <f t="shared" si="13"/>
        <v>0.90555555555555556</v>
      </c>
      <c r="S47" s="30">
        <f>Tides!H47</f>
        <v>0.32569444444444445</v>
      </c>
      <c r="T47" s="30">
        <f>Tides!I47</f>
        <v>0.7055555555555556</v>
      </c>
    </row>
    <row r="48" spans="1:20" ht="20" customHeight="1" x14ac:dyDescent="0.15">
      <c r="A48" s="2" t="str">
        <f>Tides!A48</f>
        <v>Fri 11</v>
      </c>
      <c r="B48" s="43">
        <f>IF(ISNUMBER(TIMEVALUE(LEFT(Tides!C48,8))),TIMEVALUE(LEFT(Tides!C48,8)),"")</f>
        <v>0.31319444444444444</v>
      </c>
      <c r="C48" s="38">
        <f>IF(ISNUMBER(VALUE(LEFT(RIGHT(Tides!C48,6),4))),VALUE(LEFT(RIGHT(Tides!C48,6),4)),"")</f>
        <v>0.6</v>
      </c>
      <c r="D48" s="74">
        <f t="shared" si="7"/>
        <v>2.5</v>
      </c>
      <c r="E48" s="43">
        <f>IF(ISNUMBER(TIMEVALUE(LEFT(Tides!E48,8))),TIMEVALUE(LEFT(Tides!E48,8)),"")</f>
        <v>0.83194444444444449</v>
      </c>
      <c r="F48" s="38">
        <f>IF(ISNUMBER(VALUE(LEFT(RIGHT(Tides!E48,6),4))),VALUE(LEFT(RIGHT(Tides!E48,6),4)),"")</f>
        <v>0.1</v>
      </c>
      <c r="G48" s="74">
        <f t="shared" si="8"/>
        <v>2.5</v>
      </c>
      <c r="I48" s="18" t="str">
        <f t="shared" si="9"/>
        <v>Fri 11</v>
      </c>
      <c r="J48" s="9" t="str">
        <f>IF(ISTEXT(Tides!B48),Tides!B48,"")</f>
        <v>1:38 AM / 4.4 m</v>
      </c>
      <c r="K48" s="9" t="str">
        <f>IF(ISTEXT(Tides!C48),Tides!C48,"")</f>
        <v>7:31 AM / 0.6 m</v>
      </c>
      <c r="L48" s="9" t="str">
        <f>IF(ISTEXT(Tides!D48),Tides!D48,"")</f>
        <v>1:45 PM / 4.6 m</v>
      </c>
      <c r="M48" s="9" t="str">
        <f>IF(ISTEXT(Tides!E48),Tides!E48,"")</f>
        <v>7:58 PM / 0.1 m</v>
      </c>
      <c r="N48" s="9" t="str">
        <f>IF(ISTEXT(Tides!F48),Tides!F48,"")</f>
        <v/>
      </c>
      <c r="O48" s="56">
        <f t="shared" si="10"/>
        <v>0.20902777777777776</v>
      </c>
      <c r="P48" s="57">
        <f t="shared" si="11"/>
        <v>0.41736111111111113</v>
      </c>
      <c r="Q48" s="56">
        <f t="shared" si="12"/>
        <v>0.72777777777777786</v>
      </c>
      <c r="R48" s="58">
        <f t="shared" si="13"/>
        <v>0.93611111111111112</v>
      </c>
      <c r="S48" s="30">
        <f>Tides!H48</f>
        <v>0.32430555555555557</v>
      </c>
      <c r="T48" s="30">
        <f>Tides!I48</f>
        <v>0.70694444444444449</v>
      </c>
    </row>
    <row r="49" spans="1:20" ht="20" customHeight="1" x14ac:dyDescent="0.15">
      <c r="A49" s="2" t="str">
        <f>Tides!A49</f>
        <v>Sat 12</v>
      </c>
      <c r="B49" s="43">
        <f>IF(ISNUMBER(TIMEVALUE(LEFT(Tides!C49,8))),TIMEVALUE(LEFT(Tides!C49,8)),"")</f>
        <v>0.34166666666666667</v>
      </c>
      <c r="C49" s="38">
        <f>IF(ISNUMBER(VALUE(LEFT(RIGHT(Tides!C49,6),4))),VALUE(LEFT(RIGHT(Tides!C49,6),4)),"")</f>
        <v>0.5</v>
      </c>
      <c r="D49" s="74">
        <f t="shared" si="7"/>
        <v>2.5</v>
      </c>
      <c r="E49" s="43">
        <f>IF(ISNUMBER(TIMEVALUE(LEFT(Tides!E49,8))),TIMEVALUE(LEFT(Tides!E49,8)),"")</f>
        <v>0.8618055555555556</v>
      </c>
      <c r="F49" s="38">
        <f>IF(ISNUMBER(VALUE(LEFT(RIGHT(Tides!E49,6),4))),VALUE(LEFT(RIGHT(Tides!E49,6),4)),"")</f>
        <v>0</v>
      </c>
      <c r="G49" s="74">
        <f t="shared" si="8"/>
        <v>2.5</v>
      </c>
      <c r="I49" s="18" t="str">
        <f t="shared" si="9"/>
        <v>Sat 12</v>
      </c>
      <c r="J49" s="9" t="str">
        <f>IF(ISTEXT(Tides!B49),Tides!B49,"")</f>
        <v>2:22 AM / 4.5 m</v>
      </c>
      <c r="K49" s="9" t="str">
        <f>IF(ISTEXT(Tides!C49),Tides!C49,"")</f>
        <v>8:12 AM / 0.5 m</v>
      </c>
      <c r="L49" s="9" t="str">
        <f>IF(ISTEXT(Tides!D49),Tides!D49,"")</f>
        <v>2:28 PM / 4.8 m</v>
      </c>
      <c r="M49" s="9" t="str">
        <f>IF(ISTEXT(Tides!E49),Tides!E49,"")</f>
        <v>8:41 PM / 0.0 m</v>
      </c>
      <c r="N49" s="9" t="str">
        <f>IF(ISTEXT(Tides!F49),Tides!F49,"")</f>
        <v/>
      </c>
      <c r="O49" s="56">
        <f t="shared" si="10"/>
        <v>0.23749999999999999</v>
      </c>
      <c r="P49" s="57">
        <f t="shared" si="11"/>
        <v>0.44583333333333336</v>
      </c>
      <c r="Q49" s="56">
        <f t="shared" si="12"/>
        <v>0.75763888888888897</v>
      </c>
      <c r="R49" s="58">
        <f t="shared" si="13"/>
        <v>0.96597222222222223</v>
      </c>
      <c r="S49" s="30">
        <f>Tides!H49</f>
        <v>0.32291666666666669</v>
      </c>
      <c r="T49" s="30">
        <f>Tides!I49</f>
        <v>0.70833333333333337</v>
      </c>
    </row>
    <row r="50" spans="1:20" ht="20" customHeight="1" x14ac:dyDescent="0.15">
      <c r="A50" s="2" t="str">
        <f>Tides!A50</f>
        <v>Sun 13</v>
      </c>
      <c r="B50" s="43">
        <f>IF(ISNUMBER(TIMEVALUE(LEFT(Tides!C50,8))),TIMEVALUE(LEFT(Tides!C50,8)),"")</f>
        <v>0.37013888888888891</v>
      </c>
      <c r="C50" s="38">
        <f>IF(ISNUMBER(VALUE(LEFT(RIGHT(Tides!C50,6),4))),VALUE(LEFT(RIGHT(Tides!C50,6),4)),"")</f>
        <v>0.5</v>
      </c>
      <c r="D50" s="74">
        <f t="shared" si="7"/>
        <v>2.5</v>
      </c>
      <c r="E50" s="43">
        <f>IF(ISNUMBER(TIMEVALUE(LEFT(Tides!E50,8))),TIMEVALUE(LEFT(Tides!E50,8)),"")</f>
        <v>0.89166666666666672</v>
      </c>
      <c r="F50" s="38">
        <f>IF(ISNUMBER(VALUE(LEFT(RIGHT(Tides!E50,6),4))),VALUE(LEFT(RIGHT(Tides!E50,6),4)),"")</f>
        <v>0.1</v>
      </c>
      <c r="G50" s="74">
        <f t="shared" si="8"/>
        <v>2.5</v>
      </c>
      <c r="I50" s="18" t="str">
        <f t="shared" si="9"/>
        <v>Sun 13</v>
      </c>
      <c r="J50" s="9" t="str">
        <f>IF(ISTEXT(Tides!B50),Tides!B50,"")</f>
        <v>3:04 AM / 4.4 m</v>
      </c>
      <c r="K50" s="9" t="str">
        <f>IF(ISTEXT(Tides!C50),Tides!C50,"")</f>
        <v>8:53 AM / 0.5 m</v>
      </c>
      <c r="L50" s="9" t="str">
        <f>IF(ISTEXT(Tides!D50),Tides!D50,"")</f>
        <v>3:11 PM / 4.7 m</v>
      </c>
      <c r="M50" s="9" t="str">
        <f>IF(ISTEXT(Tides!E50),Tides!E50,"")</f>
        <v>9:24 PM / 0.1 m</v>
      </c>
      <c r="N50" s="9" t="str">
        <f>IF(ISTEXT(Tides!F50),Tides!F50,"")</f>
        <v/>
      </c>
      <c r="O50" s="56">
        <f t="shared" si="10"/>
        <v>0.26597222222222222</v>
      </c>
      <c r="P50" s="57">
        <f t="shared" si="11"/>
        <v>0.47430555555555559</v>
      </c>
      <c r="Q50" s="56">
        <f t="shared" si="12"/>
        <v>0.78750000000000009</v>
      </c>
      <c r="R50" s="58">
        <f t="shared" si="13"/>
        <v>0.99583333333333335</v>
      </c>
      <c r="S50" s="30">
        <f>Tides!H50</f>
        <v>0.32083333333333336</v>
      </c>
      <c r="T50" s="30">
        <f>Tides!I50</f>
        <v>0.70972222222222225</v>
      </c>
    </row>
    <row r="51" spans="1:20" ht="20" customHeight="1" x14ac:dyDescent="0.15">
      <c r="A51" s="2" t="str">
        <f>Tides!A51</f>
        <v>Mon 14</v>
      </c>
      <c r="B51" s="43">
        <f>IF(ISNUMBER(TIMEVALUE(LEFT(Tides!C51,8))),TIMEVALUE(LEFT(Tides!C51,8)),"")</f>
        <v>0.39930555555555558</v>
      </c>
      <c r="C51" s="38">
        <f>IF(ISNUMBER(VALUE(LEFT(RIGHT(Tides!C51,6),4))),VALUE(LEFT(RIGHT(Tides!C51,6),4)),"")</f>
        <v>0.6</v>
      </c>
      <c r="D51" s="74">
        <f t="shared" si="7"/>
        <v>2.5</v>
      </c>
      <c r="E51" s="43">
        <f>IF(ISNUMBER(TIMEVALUE(LEFT(Tides!E51,8))),TIMEVALUE(LEFT(Tides!E51,8)),"")</f>
        <v>0.92152777777777772</v>
      </c>
      <c r="F51" s="38">
        <f>IF(ISNUMBER(VALUE(LEFT(RIGHT(Tides!E51,6),4))),VALUE(LEFT(RIGHT(Tides!E51,6),4)),"")</f>
        <v>0.4</v>
      </c>
      <c r="G51" s="74">
        <f t="shared" si="8"/>
        <v>2.5</v>
      </c>
      <c r="I51" s="18" t="str">
        <f t="shared" si="9"/>
        <v>Mon 14</v>
      </c>
      <c r="J51" s="9" t="str">
        <f>IF(ISTEXT(Tides!B51),Tides!B51,"")</f>
        <v>3:47 AM / 4.3 m</v>
      </c>
      <c r="K51" s="9" t="str">
        <f>IF(ISTEXT(Tides!C51),Tides!C51,"")</f>
        <v>9:35 AM / 0.6 m</v>
      </c>
      <c r="L51" s="9" t="str">
        <f>IF(ISTEXT(Tides!D51),Tides!D51,"")</f>
        <v>3:55 PM / 4.6 m</v>
      </c>
      <c r="M51" s="9" t="str">
        <f>IF(ISTEXT(Tides!E51),Tides!E51,"")</f>
        <v>10:07 PM / 0.4 m</v>
      </c>
      <c r="N51" s="9" t="str">
        <f>IF(ISTEXT(Tides!F51),Tides!F51,"")</f>
        <v/>
      </c>
      <c r="O51" s="56">
        <f t="shared" si="10"/>
        <v>0.2951388888888889</v>
      </c>
      <c r="P51" s="57">
        <f t="shared" si="11"/>
        <v>0.50347222222222221</v>
      </c>
      <c r="Q51" s="56">
        <f t="shared" si="12"/>
        <v>0.81736111111111109</v>
      </c>
      <c r="R51" s="58">
        <f t="shared" si="13"/>
        <v>1.0256944444444445</v>
      </c>
      <c r="S51" s="30">
        <f>Tides!H51</f>
        <v>0.31944444444444442</v>
      </c>
      <c r="T51" s="30">
        <f>Tides!I51</f>
        <v>0.71180555555555558</v>
      </c>
    </row>
    <row r="52" spans="1:20" ht="20" customHeight="1" x14ac:dyDescent="0.15">
      <c r="A52" s="2" t="str">
        <f>Tides!A52</f>
        <v>Tue 15</v>
      </c>
      <c r="B52" s="43">
        <f>IF(ISNUMBER(TIMEVALUE(LEFT(Tides!C52,8))),TIMEVALUE(LEFT(Tides!C52,8)),"")</f>
        <v>0.42916666666666664</v>
      </c>
      <c r="C52" s="38">
        <f>IF(ISNUMBER(VALUE(LEFT(RIGHT(Tides!C52,6),4))),VALUE(LEFT(RIGHT(Tides!C52,6),4)),"")</f>
        <v>0.8</v>
      </c>
      <c r="D52" s="74">
        <f t="shared" si="7"/>
        <v>2</v>
      </c>
      <c r="E52" s="43">
        <f>IF(ISNUMBER(TIMEVALUE(LEFT(Tides!E52,8))),TIMEVALUE(LEFT(Tides!E52,8)),"")</f>
        <v>0.95277777777777772</v>
      </c>
      <c r="F52" s="38">
        <f>IF(ISNUMBER(VALUE(LEFT(RIGHT(Tides!E52,6),4))),VALUE(LEFT(RIGHT(Tides!E52,6),4)),"")</f>
        <v>0.7</v>
      </c>
      <c r="G52" s="74">
        <f t="shared" si="8"/>
        <v>2</v>
      </c>
      <c r="I52" s="18" t="str">
        <f t="shared" si="9"/>
        <v>Tue 15</v>
      </c>
      <c r="J52" s="9" t="str">
        <f>IF(ISTEXT(Tides!B52),Tides!B52,"")</f>
        <v>4:31 AM / 4.1 m</v>
      </c>
      <c r="K52" s="9" t="str">
        <f>IF(ISTEXT(Tides!C52),Tides!C52,"")</f>
        <v>10:18 AM / 0.8 m</v>
      </c>
      <c r="L52" s="9" t="str">
        <f>IF(ISTEXT(Tides!D52),Tides!D52,"")</f>
        <v>4:41 PM / 4.3 m</v>
      </c>
      <c r="M52" s="9" t="str">
        <f>IF(ISTEXT(Tides!E52),Tides!E52,"")</f>
        <v>10:52 PM / 0.7 m</v>
      </c>
      <c r="N52" s="9" t="str">
        <f>IF(ISTEXT(Tides!F52),Tides!F52,"")</f>
        <v/>
      </c>
      <c r="O52" s="56">
        <f t="shared" si="10"/>
        <v>0.34583333333333333</v>
      </c>
      <c r="P52" s="57">
        <f t="shared" si="11"/>
        <v>0.51249999999999996</v>
      </c>
      <c r="Q52" s="56">
        <f t="shared" si="12"/>
        <v>0.86944444444444435</v>
      </c>
      <c r="R52" s="58">
        <f t="shared" si="13"/>
        <v>1.036111111111111</v>
      </c>
      <c r="S52" s="30">
        <f>Tides!H52</f>
        <v>0.31805555555555554</v>
      </c>
      <c r="T52" s="30">
        <f>Tides!I52</f>
        <v>0.71319444444444446</v>
      </c>
    </row>
    <row r="53" spans="1:20" ht="20" customHeight="1" x14ac:dyDescent="0.15">
      <c r="A53" s="2" t="str">
        <f>Tides!A53</f>
        <v>Wed 16</v>
      </c>
      <c r="B53" s="43">
        <f>IF(ISNUMBER(TIMEVALUE(LEFT(Tides!C53,8))),TIMEVALUE(LEFT(Tides!C53,8)),"")</f>
        <v>0.46111111111111114</v>
      </c>
      <c r="C53" s="38">
        <f>IF(ISNUMBER(VALUE(LEFT(RIGHT(Tides!C53,6),4))),VALUE(LEFT(RIGHT(Tides!C53,6),4)),"")</f>
        <v>1.1000000000000001</v>
      </c>
      <c r="D53" s="74">
        <f t="shared" si="7"/>
        <v>2</v>
      </c>
      <c r="E53" s="43">
        <f>IF(ISNUMBER(TIMEVALUE(LEFT(Tides!E53,8))),TIMEVALUE(LEFT(Tides!E53,8)),"")</f>
        <v>0.9868055555555556</v>
      </c>
      <c r="F53" s="38">
        <f>IF(ISNUMBER(VALUE(LEFT(RIGHT(Tides!E53,6),4))),VALUE(LEFT(RIGHT(Tides!E53,6),4)),"")</f>
        <v>1.1000000000000001</v>
      </c>
      <c r="G53" s="74">
        <f t="shared" si="8"/>
        <v>2</v>
      </c>
      <c r="I53" s="18" t="str">
        <f t="shared" si="9"/>
        <v>Wed 16</v>
      </c>
      <c r="J53" s="9" t="str">
        <f>IF(ISTEXT(Tides!B53),Tides!B53,"")</f>
        <v>5:17 AM / 3.8 m</v>
      </c>
      <c r="K53" s="9" t="str">
        <f>IF(ISTEXT(Tides!C53),Tides!C53,"")</f>
        <v>11:04 AM / 1.1 m</v>
      </c>
      <c r="L53" s="9" t="str">
        <f>IF(ISTEXT(Tides!D53),Tides!D53,"")</f>
        <v>5:32 PM / 3.9 m</v>
      </c>
      <c r="M53" s="9" t="str">
        <f>IF(ISTEXT(Tides!E53),Tides!E53,"")</f>
        <v>11:41 PM / 1.1 m</v>
      </c>
      <c r="N53" s="9" t="str">
        <f>IF(ISTEXT(Tides!F53),Tides!F53,"")</f>
        <v/>
      </c>
      <c r="O53" s="56">
        <f t="shared" si="10"/>
        <v>0.37777777777777782</v>
      </c>
      <c r="P53" s="57">
        <f t="shared" si="11"/>
        <v>0.54444444444444451</v>
      </c>
      <c r="Q53" s="56">
        <f t="shared" si="12"/>
        <v>0.90347222222222223</v>
      </c>
      <c r="R53" s="58">
        <f t="shared" si="13"/>
        <v>1.070138888888889</v>
      </c>
      <c r="S53" s="30">
        <f>Tides!H53</f>
        <v>0.31597222222222221</v>
      </c>
      <c r="T53" s="30">
        <f>Tides!I53</f>
        <v>0.71458333333333335</v>
      </c>
    </row>
    <row r="54" spans="1:20" ht="20" customHeight="1" x14ac:dyDescent="0.15">
      <c r="A54" s="2" t="str">
        <f>Tides!A54</f>
        <v>Thu 17</v>
      </c>
      <c r="B54" s="43">
        <f>IF(ISNUMBER(TIMEVALUE(LEFT(Tides!C54,8))),TIMEVALUE(LEFT(Tides!C54,8)),"")</f>
        <v>0.49930555555555556</v>
      </c>
      <c r="C54" s="38">
        <f>IF(ISNUMBER(VALUE(LEFT(RIGHT(Tides!C54,6),4))),VALUE(LEFT(RIGHT(Tides!C54,6),4)),"")</f>
        <v>1.4</v>
      </c>
      <c r="D54" s="74">
        <f t="shared" si="7"/>
        <v>1.5</v>
      </c>
      <c r="E54" s="43" t="str">
        <f>IF(ISNUMBER(TIMEVALUE(LEFT(Tides!E54,8))),TIMEVALUE(LEFT(Tides!E54,8)),"")</f>
        <v/>
      </c>
      <c r="F54" s="38" t="str">
        <f>IF(ISNUMBER(VALUE(LEFT(RIGHT(Tides!E54,6),4))),VALUE(LEFT(RIGHT(Tides!E54,6),4)),"")</f>
        <v/>
      </c>
      <c r="G54" s="74" t="str">
        <f t="shared" si="8"/>
        <v>No Restriction</v>
      </c>
      <c r="I54" s="18" t="str">
        <f t="shared" si="9"/>
        <v>Thu 17</v>
      </c>
      <c r="J54" s="9" t="str">
        <f>IF(ISTEXT(Tides!B54),Tides!B54,"")</f>
        <v>6:08 AM / 3.5 m</v>
      </c>
      <c r="K54" s="9" t="str">
        <f>IF(ISTEXT(Tides!C54),Tides!C54,"")</f>
        <v>11:59 AM / 1.4 m</v>
      </c>
      <c r="L54" s="9" t="str">
        <f>IF(ISTEXT(Tides!D54),Tides!D54,"")</f>
        <v>6:32 PM / 3.6 m</v>
      </c>
      <c r="M54" s="9" t="str">
        <f>IF(ISTEXT(Tides!E54),Tides!E54,"")</f>
        <v/>
      </c>
      <c r="N54" s="9" t="str">
        <f>IF(ISTEXT(Tides!F54),Tides!F54,"")</f>
        <v/>
      </c>
      <c r="O54" s="56">
        <f t="shared" si="10"/>
        <v>0.43680555555555556</v>
      </c>
      <c r="P54" s="57">
        <f t="shared" si="11"/>
        <v>0.56180555555555556</v>
      </c>
      <c r="Q54" s="56" t="str">
        <f t="shared" si="12"/>
        <v/>
      </c>
      <c r="R54" s="58" t="str">
        <f t="shared" si="13"/>
        <v/>
      </c>
      <c r="S54" s="30">
        <f>Tides!H54</f>
        <v>0.31458333333333333</v>
      </c>
      <c r="T54" s="30">
        <f>Tides!I54</f>
        <v>0.71666666666666667</v>
      </c>
    </row>
    <row r="55" spans="1:20" ht="20" customHeight="1" x14ac:dyDescent="0.15">
      <c r="A55" s="2" t="str">
        <f>Tides!A55</f>
        <v>Fri 18</v>
      </c>
      <c r="B55" s="43">
        <f>IF(ISNUMBER(TIMEVALUE(LEFT(Tides!C55,8))),TIMEVALUE(LEFT(Tides!C55,8)),"")</f>
        <v>2.7083333333333334E-2</v>
      </c>
      <c r="C55" s="38">
        <f>IF(ISNUMBER(VALUE(LEFT(RIGHT(Tides!C55,6),4))),VALUE(LEFT(RIGHT(Tides!C55,6),4)),"")</f>
        <v>1.5</v>
      </c>
      <c r="D55" s="74">
        <f t="shared" si="7"/>
        <v>1.5</v>
      </c>
      <c r="E55" s="43">
        <f>IF(ISNUMBER(TIMEVALUE(LEFT(Tides!E55,8))),TIMEVALUE(LEFT(Tides!E55,8)),"")</f>
        <v>0.55000000000000004</v>
      </c>
      <c r="F55" s="38">
        <f>IF(ISNUMBER(VALUE(LEFT(RIGHT(Tides!E55,6),4))),VALUE(LEFT(RIGHT(Tides!E55,6),4)),"")</f>
        <v>1.6</v>
      </c>
      <c r="G55" s="74">
        <f t="shared" si="8"/>
        <v>1.5</v>
      </c>
      <c r="I55" s="18" t="str">
        <f t="shared" si="9"/>
        <v>Fri 18</v>
      </c>
      <c r="J55" s="9" t="str">
        <f>IF(ISTEXT(Tides!B55),Tides!B55,"")</f>
        <v/>
      </c>
      <c r="K55" s="9" t="str">
        <f>IF(ISTEXT(Tides!C55),Tides!C55,"")</f>
        <v>12:39 AM / 1.5 m</v>
      </c>
      <c r="L55" s="9" t="str">
        <f>IF(ISTEXT(Tides!D55),Tides!D55,"")</f>
        <v>7:09 AM / 3.3 m</v>
      </c>
      <c r="M55" s="9" t="str">
        <f>IF(ISTEXT(Tides!E55),Tides!E55,"")</f>
        <v>1:12 PM / 1.6 m</v>
      </c>
      <c r="N55" s="9" t="str">
        <f>IF(ISTEXT(Tides!F55),Tides!F55,"")</f>
        <v>7:50 PM / 3.3 m</v>
      </c>
      <c r="O55" s="56">
        <f t="shared" si="10"/>
        <v>23.964583333333334</v>
      </c>
      <c r="P55" s="57">
        <f t="shared" si="11"/>
        <v>8.9583333333333334E-2</v>
      </c>
      <c r="Q55" s="56">
        <f t="shared" si="12"/>
        <v>0.48750000000000004</v>
      </c>
      <c r="R55" s="58">
        <f t="shared" si="13"/>
        <v>0.61250000000000004</v>
      </c>
      <c r="S55" s="30">
        <f>Tides!H55</f>
        <v>0.3125</v>
      </c>
      <c r="T55" s="30">
        <f>Tides!I55</f>
        <v>0.71805555555555556</v>
      </c>
    </row>
    <row r="56" spans="1:20" ht="20" customHeight="1" x14ac:dyDescent="0.15">
      <c r="A56" s="2" t="str">
        <f>Tides!A56</f>
        <v>Sat 19</v>
      </c>
      <c r="B56" s="43">
        <f>IF(ISNUMBER(TIMEVALUE(LEFT(Tides!C56,8))),TIMEVALUE(LEFT(Tides!C56,8)),"")</f>
        <v>8.3333333333333329E-2</v>
      </c>
      <c r="C56" s="38">
        <f>IF(ISNUMBER(VALUE(LEFT(RIGHT(Tides!C56,6),4))),VALUE(LEFT(RIGHT(Tides!C56,6),4)),"")</f>
        <v>1.8</v>
      </c>
      <c r="D56" s="74" t="str">
        <f t="shared" si="7"/>
        <v>No Restriction</v>
      </c>
      <c r="E56" s="43">
        <f>IF(ISNUMBER(TIMEVALUE(LEFT(Tides!E56,8))),TIMEVALUE(LEFT(Tides!E56,8)),"")</f>
        <v>0.61944444444444446</v>
      </c>
      <c r="F56" s="38">
        <f>IF(ISNUMBER(VALUE(LEFT(RIGHT(Tides!E56,6),4))),VALUE(LEFT(RIGHT(Tides!E56,6),4)),"")</f>
        <v>1.7</v>
      </c>
      <c r="G56" s="74">
        <f t="shared" si="8"/>
        <v>1</v>
      </c>
      <c r="I56" s="18" t="str">
        <f t="shared" si="9"/>
        <v>Sat 19</v>
      </c>
      <c r="J56" s="9" t="str">
        <f>IF(ISTEXT(Tides!B56),Tides!B56,"")</f>
        <v/>
      </c>
      <c r="K56" s="9" t="str">
        <f>IF(ISTEXT(Tides!C56),Tides!C56,"")</f>
        <v>2:00 AM / 1.8 m</v>
      </c>
      <c r="L56" s="9" t="str">
        <f>IF(ISTEXT(Tides!D56),Tides!D56,"")</f>
        <v>8:26 AM / 3.2 m</v>
      </c>
      <c r="M56" s="9" t="str">
        <f>IF(ISTEXT(Tides!E56),Tides!E56,"")</f>
        <v>2:52 PM / 1.7 m</v>
      </c>
      <c r="N56" s="9" t="str">
        <f>IF(ISTEXT(Tides!F56),Tides!F56,"")</f>
        <v>9:24 PM / 3.2 m</v>
      </c>
      <c r="O56" s="56" t="str">
        <f t="shared" si="10"/>
        <v/>
      </c>
      <c r="P56" s="57" t="str">
        <f t="shared" si="11"/>
        <v/>
      </c>
      <c r="Q56" s="56">
        <f t="shared" si="12"/>
        <v>0.57777777777777783</v>
      </c>
      <c r="R56" s="58">
        <f t="shared" si="13"/>
        <v>0.66111111111111109</v>
      </c>
      <c r="S56" s="30">
        <f>Tides!H56</f>
        <v>0.31111111111111112</v>
      </c>
      <c r="T56" s="30">
        <f>Tides!I56</f>
        <v>0.71944444444444444</v>
      </c>
    </row>
    <row r="57" spans="1:20" ht="20" customHeight="1" x14ac:dyDescent="0.15">
      <c r="A57" s="2" t="str">
        <f>Tides!A57</f>
        <v>Sun 20</v>
      </c>
      <c r="B57" s="43">
        <f>IF(ISNUMBER(TIMEVALUE(LEFT(Tides!C57,8))),TIMEVALUE(LEFT(Tides!C57,8)),"")</f>
        <v>0.14930555555555555</v>
      </c>
      <c r="C57" s="38">
        <f>IF(ISNUMBER(VALUE(LEFT(RIGHT(Tides!C57,6),4))),VALUE(LEFT(RIGHT(Tides!C57,6),4)),"")</f>
        <v>1.8</v>
      </c>
      <c r="D57" s="74" t="str">
        <f t="shared" si="7"/>
        <v>No Restriction</v>
      </c>
      <c r="E57" s="43">
        <f>IF(ISNUMBER(TIMEVALUE(LEFT(Tides!E57,8))),TIMEVALUE(LEFT(Tides!E57,8)),"")</f>
        <v>0.68125000000000002</v>
      </c>
      <c r="F57" s="38">
        <f>IF(ISNUMBER(VALUE(LEFT(RIGHT(Tides!E57,6),4))),VALUE(LEFT(RIGHT(Tides!E57,6),4)),"")</f>
        <v>1.5</v>
      </c>
      <c r="G57" s="74">
        <f t="shared" si="8"/>
        <v>1.5</v>
      </c>
      <c r="I57" s="18" t="str">
        <f t="shared" si="9"/>
        <v>Sun 20</v>
      </c>
      <c r="J57" s="9" t="str">
        <f>IF(ISTEXT(Tides!B57),Tides!B57,"")</f>
        <v/>
      </c>
      <c r="K57" s="9" t="str">
        <f>IF(ISTEXT(Tides!C57),Tides!C57,"")</f>
        <v>3:35 AM / 1.8 m</v>
      </c>
      <c r="L57" s="9" t="str">
        <f>IF(ISTEXT(Tides!D57),Tides!D57,"")</f>
        <v>9:49 AM / 3.2 m</v>
      </c>
      <c r="M57" s="9" t="str">
        <f>IF(ISTEXT(Tides!E57),Tides!E57,"")</f>
        <v>4:21 PM / 1.5 m</v>
      </c>
      <c r="N57" s="9" t="str">
        <f>IF(ISTEXT(Tides!F57),Tides!F57,"")</f>
        <v>10:48 PM / 3.2 m</v>
      </c>
      <c r="O57" s="56" t="str">
        <f t="shared" si="10"/>
        <v/>
      </c>
      <c r="P57" s="57" t="str">
        <f t="shared" si="11"/>
        <v/>
      </c>
      <c r="Q57" s="56">
        <f t="shared" si="12"/>
        <v>0.61875000000000002</v>
      </c>
      <c r="R57" s="58">
        <f t="shared" si="13"/>
        <v>0.74375000000000002</v>
      </c>
      <c r="S57" s="30">
        <f>Tides!H57</f>
        <v>0.30902777777777779</v>
      </c>
      <c r="T57" s="30">
        <f>Tides!I57</f>
        <v>0.72152777777777777</v>
      </c>
    </row>
    <row r="58" spans="1:20" ht="20" customHeight="1" x14ac:dyDescent="0.15">
      <c r="A58" s="2" t="str">
        <f>Tides!A58</f>
        <v>Mon 21</v>
      </c>
      <c r="B58" s="43">
        <f>IF(ISNUMBER(TIMEVALUE(LEFT(Tides!C58,8))),TIMEVALUE(LEFT(Tides!C58,8)),"")</f>
        <v>0.19930555555555557</v>
      </c>
      <c r="C58" s="38">
        <f>IF(ISNUMBER(VALUE(LEFT(RIGHT(Tides!C58,6),4))),VALUE(LEFT(RIGHT(Tides!C58,6),4)),"")</f>
        <v>1.7</v>
      </c>
      <c r="D58" s="74">
        <f t="shared" si="7"/>
        <v>1</v>
      </c>
      <c r="E58" s="43">
        <f>IF(ISNUMBER(TIMEVALUE(LEFT(Tides!E58,8))),TIMEVALUE(LEFT(Tides!E58,8)),"")</f>
        <v>0.72291666666666665</v>
      </c>
      <c r="F58" s="38">
        <f>IF(ISNUMBER(VALUE(LEFT(RIGHT(Tides!E58,6),4))),VALUE(LEFT(RIGHT(Tides!E58,6),4)),"")</f>
        <v>1.3</v>
      </c>
      <c r="G58" s="74">
        <f t="shared" si="8"/>
        <v>2</v>
      </c>
      <c r="I58" s="18" t="str">
        <f t="shared" si="9"/>
        <v>Mon 21</v>
      </c>
      <c r="J58" s="9" t="str">
        <f>IF(ISTEXT(Tides!B58),Tides!B58,"")</f>
        <v/>
      </c>
      <c r="K58" s="9" t="str">
        <f>IF(ISTEXT(Tides!C58),Tides!C58,"")</f>
        <v>4:47 AM / 1.7 m</v>
      </c>
      <c r="L58" s="9" t="str">
        <f>IF(ISTEXT(Tides!D58),Tides!D58,"")</f>
        <v>10:57 AM / 3.4 m</v>
      </c>
      <c r="M58" s="9" t="str">
        <f>IF(ISTEXT(Tides!E58),Tides!E58,"")</f>
        <v>5:21 PM / 1.3 m</v>
      </c>
      <c r="N58" s="9" t="str">
        <f>IF(ISTEXT(Tides!F58),Tides!F58,"")</f>
        <v>11:46 PM / 3.4 m</v>
      </c>
      <c r="O58" s="56">
        <f t="shared" si="10"/>
        <v>0.15763888888888891</v>
      </c>
      <c r="P58" s="57">
        <f t="shared" si="11"/>
        <v>0.24097222222222223</v>
      </c>
      <c r="Q58" s="56">
        <f t="shared" si="12"/>
        <v>0.63958333333333328</v>
      </c>
      <c r="R58" s="58">
        <f t="shared" si="13"/>
        <v>0.80625000000000002</v>
      </c>
      <c r="S58" s="30">
        <f>Tides!H58</f>
        <v>0.30763888888888891</v>
      </c>
      <c r="T58" s="30">
        <f>Tides!I58</f>
        <v>0.72291666666666665</v>
      </c>
    </row>
    <row r="59" spans="1:20" ht="20" customHeight="1" x14ac:dyDescent="0.15">
      <c r="A59" s="2" t="str">
        <f>Tides!A59</f>
        <v>Tue 22</v>
      </c>
      <c r="B59" s="43">
        <f>IF(ISNUMBER(TIMEVALUE(LEFT(Tides!C59,8))),TIMEVALUE(LEFT(Tides!C59,8)),"")</f>
        <v>0.23402777777777778</v>
      </c>
      <c r="C59" s="38">
        <f>IF(ISNUMBER(VALUE(LEFT(RIGHT(Tides!C59,6),4))),VALUE(LEFT(RIGHT(Tides!C59,6),4)),"")</f>
        <v>1.6</v>
      </c>
      <c r="D59" s="74">
        <f t="shared" si="7"/>
        <v>1.5</v>
      </c>
      <c r="E59" s="43">
        <f>IF(ISNUMBER(TIMEVALUE(LEFT(Tides!E59,8))),TIMEVALUE(LEFT(Tides!E59,8)),"")</f>
        <v>0.75277777777777777</v>
      </c>
      <c r="F59" s="38">
        <f>IF(ISNUMBER(VALUE(LEFT(RIGHT(Tides!E59,6),4))),VALUE(LEFT(RIGHT(Tides!E59,6),4)),"")</f>
        <v>1.1000000000000001</v>
      </c>
      <c r="G59" s="74">
        <f t="shared" si="8"/>
        <v>2</v>
      </c>
      <c r="I59" s="18" t="str">
        <f t="shared" si="9"/>
        <v>Tue 22</v>
      </c>
      <c r="J59" s="9" t="str">
        <f>IF(ISTEXT(Tides!B59),Tides!B59,"")</f>
        <v/>
      </c>
      <c r="K59" s="9" t="str">
        <f>IF(ISTEXT(Tides!C59),Tides!C59,"")</f>
        <v>5:37 AM / 1.6 m</v>
      </c>
      <c r="L59" s="9" t="str">
        <f>IF(ISTEXT(Tides!D59),Tides!D59,"")</f>
        <v>11:47 AM / 3.6 m</v>
      </c>
      <c r="M59" s="9" t="str">
        <f>IF(ISTEXT(Tides!E59),Tides!E59,"")</f>
        <v>6:04 PM / 1.1 m</v>
      </c>
      <c r="N59" s="9" t="str">
        <f>IF(ISTEXT(Tides!F59),Tides!F59,"")</f>
        <v/>
      </c>
      <c r="O59" s="56">
        <f t="shared" si="10"/>
        <v>0.17152777777777778</v>
      </c>
      <c r="P59" s="57">
        <f t="shared" si="11"/>
        <v>0.29652777777777778</v>
      </c>
      <c r="Q59" s="56">
        <f t="shared" si="12"/>
        <v>0.6694444444444444</v>
      </c>
      <c r="R59" s="58">
        <f t="shared" si="13"/>
        <v>0.83611111111111114</v>
      </c>
      <c r="S59" s="30">
        <f>Tides!H59</f>
        <v>0.30555555555555558</v>
      </c>
      <c r="T59" s="30">
        <f>Tides!I59</f>
        <v>0.72430555555555554</v>
      </c>
    </row>
    <row r="60" spans="1:20" ht="20" customHeight="1" x14ac:dyDescent="0.15">
      <c r="A60" s="2" t="str">
        <f>Tides!A60</f>
        <v>Wed 23</v>
      </c>
      <c r="B60" s="43">
        <f>IF(ISNUMBER(TIMEVALUE(LEFT(Tides!C60,8))),TIMEVALUE(LEFT(Tides!C60,8)),"")</f>
        <v>0.26041666666666669</v>
      </c>
      <c r="C60" s="38">
        <f>IF(ISNUMBER(VALUE(LEFT(RIGHT(Tides!C60,6),4))),VALUE(LEFT(RIGHT(Tides!C60,6),4)),"")</f>
        <v>1.4</v>
      </c>
      <c r="D60" s="74">
        <f t="shared" si="7"/>
        <v>1.5</v>
      </c>
      <c r="E60" s="43">
        <f>IF(ISNUMBER(TIMEVALUE(LEFT(Tides!E60,8))),TIMEVALUE(LEFT(Tides!E60,8)),"")</f>
        <v>0.77847222222222223</v>
      </c>
      <c r="F60" s="38">
        <f>IF(ISNUMBER(VALUE(LEFT(RIGHT(Tides!E60,6),4))),VALUE(LEFT(RIGHT(Tides!E60,6),4)),"")</f>
        <v>0.9</v>
      </c>
      <c r="G60" s="74">
        <f t="shared" si="8"/>
        <v>2</v>
      </c>
      <c r="I60" s="18" t="str">
        <f t="shared" si="9"/>
        <v>Wed 23</v>
      </c>
      <c r="J60" s="9" t="str">
        <f>IF(ISTEXT(Tides!B60),Tides!B60,"")</f>
        <v>12:28 AM / 3.6 m</v>
      </c>
      <c r="K60" s="9" t="str">
        <f>IF(ISTEXT(Tides!C60),Tides!C60,"")</f>
        <v>6:15 AM / 1.4 m</v>
      </c>
      <c r="L60" s="9" t="str">
        <f>IF(ISTEXT(Tides!D60),Tides!D60,"")</f>
        <v>12:27 PM / 3.8 m</v>
      </c>
      <c r="M60" s="9" t="str">
        <f>IF(ISTEXT(Tides!E60),Tides!E60,"")</f>
        <v>6:41 PM / 0.9 m</v>
      </c>
      <c r="N60" s="9" t="str">
        <f>IF(ISTEXT(Tides!F60),Tides!F60,"")</f>
        <v/>
      </c>
      <c r="O60" s="56">
        <f t="shared" si="10"/>
        <v>0.19791666666666669</v>
      </c>
      <c r="P60" s="57">
        <f t="shared" si="11"/>
        <v>0.32291666666666669</v>
      </c>
      <c r="Q60" s="56">
        <f t="shared" si="12"/>
        <v>0.69513888888888886</v>
      </c>
      <c r="R60" s="58">
        <f t="shared" si="13"/>
        <v>0.8618055555555556</v>
      </c>
      <c r="S60" s="30">
        <f>Tides!H60</f>
        <v>0.30416666666666664</v>
      </c>
      <c r="T60" s="30">
        <f>Tides!I60</f>
        <v>0.72569444444444442</v>
      </c>
    </row>
    <row r="61" spans="1:20" ht="20" customHeight="1" x14ac:dyDescent="0.15">
      <c r="A61" s="2" t="str">
        <f>Tides!A61</f>
        <v>Thu 24</v>
      </c>
      <c r="B61" s="43">
        <f>IF(ISNUMBER(TIMEVALUE(LEFT(Tides!C61,8))),TIMEVALUE(LEFT(Tides!C61,8)),"")</f>
        <v>0.28333333333333333</v>
      </c>
      <c r="C61" s="38">
        <f>IF(ISNUMBER(VALUE(LEFT(RIGHT(Tides!C61,6),4))),VALUE(LEFT(RIGHT(Tides!C61,6),4)),"")</f>
        <v>1.2</v>
      </c>
      <c r="D61" s="74">
        <f t="shared" si="7"/>
        <v>2</v>
      </c>
      <c r="E61" s="43">
        <f>IF(ISNUMBER(TIMEVALUE(LEFT(Tides!E61,8))),TIMEVALUE(LEFT(Tides!E61,8)),"")</f>
        <v>0.80069444444444449</v>
      </c>
      <c r="F61" s="38">
        <f>IF(ISNUMBER(VALUE(LEFT(RIGHT(Tides!E61,6),4))),VALUE(LEFT(RIGHT(Tides!E61,6),4)),"")</f>
        <v>0.8</v>
      </c>
      <c r="G61" s="74">
        <f t="shared" si="8"/>
        <v>2</v>
      </c>
      <c r="I61" s="18" t="str">
        <f t="shared" si="9"/>
        <v>Thu 24</v>
      </c>
      <c r="J61" s="9" t="str">
        <f>IF(ISTEXT(Tides!B61),Tides!B61,"")</f>
        <v>1:01 AM / 3.7 m</v>
      </c>
      <c r="K61" s="9" t="str">
        <f>IF(ISTEXT(Tides!C61),Tides!C61,"")</f>
        <v>6:48 AM / 1.2 m</v>
      </c>
      <c r="L61" s="9" t="str">
        <f>IF(ISTEXT(Tides!D61),Tides!D61,"")</f>
        <v>1:02 PM / 4.0 m</v>
      </c>
      <c r="M61" s="9" t="str">
        <f>IF(ISTEXT(Tides!E61),Tides!E61,"")</f>
        <v>7:13 PM / 0.8 m</v>
      </c>
      <c r="N61" s="9" t="str">
        <f>IF(ISTEXT(Tides!F61),Tides!F61,"")</f>
        <v/>
      </c>
      <c r="O61" s="56">
        <f t="shared" si="10"/>
        <v>0.2</v>
      </c>
      <c r="P61" s="57">
        <f t="shared" si="11"/>
        <v>0.36666666666666664</v>
      </c>
      <c r="Q61" s="56">
        <f t="shared" si="12"/>
        <v>0.71736111111111112</v>
      </c>
      <c r="R61" s="58">
        <f t="shared" si="13"/>
        <v>0.88402777777777786</v>
      </c>
      <c r="S61" s="30">
        <f>Tides!H61</f>
        <v>0.30208333333333331</v>
      </c>
      <c r="T61" s="30">
        <f>Tides!I61</f>
        <v>0.72777777777777775</v>
      </c>
    </row>
    <row r="62" spans="1:20" ht="20" customHeight="1" x14ac:dyDescent="0.15">
      <c r="A62" s="2" t="str">
        <f>Tides!A62</f>
        <v>Fri 25</v>
      </c>
      <c r="B62" s="43">
        <f>IF(ISNUMBER(TIMEVALUE(LEFT(Tides!C62,8))),TIMEVALUE(LEFT(Tides!C62,8)),"")</f>
        <v>0.30486111111111114</v>
      </c>
      <c r="C62" s="38">
        <f>IF(ISNUMBER(VALUE(LEFT(RIGHT(Tides!C62,6),4))),VALUE(LEFT(RIGHT(Tides!C62,6),4)),"")</f>
        <v>1</v>
      </c>
      <c r="D62" s="74">
        <f t="shared" si="7"/>
        <v>2</v>
      </c>
      <c r="E62" s="43">
        <f>IF(ISNUMBER(TIMEVALUE(LEFT(Tides!E62,8))),TIMEVALUE(LEFT(Tides!E62,8)),"")</f>
        <v>0.82152777777777775</v>
      </c>
      <c r="F62" s="38">
        <f>IF(ISNUMBER(VALUE(LEFT(RIGHT(Tides!E62,6),4))),VALUE(LEFT(RIGHT(Tides!E62,6),4)),"")</f>
        <v>0.7</v>
      </c>
      <c r="G62" s="74">
        <f t="shared" si="8"/>
        <v>2</v>
      </c>
      <c r="I62" s="18" t="str">
        <f t="shared" si="9"/>
        <v>Fri 25</v>
      </c>
      <c r="J62" s="9" t="str">
        <f>IF(ISTEXT(Tides!B62),Tides!B62,"")</f>
        <v>1:31 AM / 3.8 m</v>
      </c>
      <c r="K62" s="9" t="str">
        <f>IF(ISTEXT(Tides!C62),Tides!C62,"")</f>
        <v>7:19 AM / 1.0 m</v>
      </c>
      <c r="L62" s="9" t="str">
        <f>IF(ISTEXT(Tides!D62),Tides!D62,"")</f>
        <v>1:33 PM / 4.1 m</v>
      </c>
      <c r="M62" s="9" t="str">
        <f>IF(ISTEXT(Tides!E62),Tides!E62,"")</f>
        <v>7:43 PM / 0.7 m</v>
      </c>
      <c r="N62" s="9" t="str">
        <f>IF(ISTEXT(Tides!F62),Tides!F62,"")</f>
        <v/>
      </c>
      <c r="O62" s="56">
        <f t="shared" si="10"/>
        <v>0.22152777777777782</v>
      </c>
      <c r="P62" s="57">
        <f t="shared" si="11"/>
        <v>0.38819444444444445</v>
      </c>
      <c r="Q62" s="56">
        <f t="shared" si="12"/>
        <v>0.73819444444444438</v>
      </c>
      <c r="R62" s="58">
        <f t="shared" si="13"/>
        <v>0.90486111111111112</v>
      </c>
      <c r="S62" s="30">
        <f>Tides!H62</f>
        <v>0.30069444444444443</v>
      </c>
      <c r="T62" s="30">
        <f>Tides!I62</f>
        <v>0.72916666666666663</v>
      </c>
    </row>
    <row r="63" spans="1:20" ht="20" customHeight="1" x14ac:dyDescent="0.15">
      <c r="A63" s="2" t="str">
        <f>Tides!A63</f>
        <v>Sat 26</v>
      </c>
      <c r="B63" s="43">
        <f>IF(ISNUMBER(TIMEVALUE(LEFT(Tides!C63,8))),TIMEVALUE(LEFT(Tides!C63,8)),"")</f>
        <v>0.32500000000000001</v>
      </c>
      <c r="C63" s="38">
        <f>IF(ISNUMBER(VALUE(LEFT(RIGHT(Tides!C63,6),4))),VALUE(LEFT(RIGHT(Tides!C63,6),4)),"")</f>
        <v>0.9</v>
      </c>
      <c r="D63" s="74">
        <f t="shared" si="7"/>
        <v>2</v>
      </c>
      <c r="E63" s="43">
        <f>IF(ISNUMBER(TIMEVALUE(LEFT(Tides!E63,8))),TIMEVALUE(LEFT(Tides!E63,8)),"")</f>
        <v>0.84166666666666667</v>
      </c>
      <c r="F63" s="38">
        <f>IF(ISNUMBER(VALUE(LEFT(RIGHT(Tides!E63,6),4))),VALUE(LEFT(RIGHT(Tides!E63,6),4)),"")</f>
        <v>0.6</v>
      </c>
      <c r="G63" s="74">
        <f t="shared" si="8"/>
        <v>2.5</v>
      </c>
      <c r="I63" s="18" t="str">
        <f t="shared" si="9"/>
        <v>Sat 26</v>
      </c>
      <c r="J63" s="9" t="str">
        <f>IF(ISTEXT(Tides!B63),Tides!B63,"")</f>
        <v>1:59 AM / 3.9 m</v>
      </c>
      <c r="K63" s="9" t="str">
        <f>IF(ISTEXT(Tides!C63),Tides!C63,"")</f>
        <v>7:48 AM / 0.9 m</v>
      </c>
      <c r="L63" s="9" t="str">
        <f>IF(ISTEXT(Tides!D63),Tides!D63,"")</f>
        <v>2:03 PM / 4.2 m</v>
      </c>
      <c r="M63" s="9" t="str">
        <f>IF(ISTEXT(Tides!E63),Tides!E63,"")</f>
        <v>8:12 PM / 0.6 m</v>
      </c>
      <c r="N63" s="9" t="str">
        <f>IF(ISTEXT(Tides!F63),Tides!F63,"")</f>
        <v/>
      </c>
      <c r="O63" s="56">
        <f t="shared" si="10"/>
        <v>0.2416666666666667</v>
      </c>
      <c r="P63" s="57">
        <f t="shared" si="11"/>
        <v>0.40833333333333333</v>
      </c>
      <c r="Q63" s="56">
        <f t="shared" si="12"/>
        <v>0.73750000000000004</v>
      </c>
      <c r="R63" s="58">
        <f t="shared" si="13"/>
        <v>0.9458333333333333</v>
      </c>
      <c r="S63" s="30">
        <f>Tides!H63</f>
        <v>0.2986111111111111</v>
      </c>
      <c r="T63" s="30">
        <f>Tides!I63</f>
        <v>0.73055555555555551</v>
      </c>
    </row>
    <row r="64" spans="1:20" ht="20" customHeight="1" x14ac:dyDescent="0.15">
      <c r="A64" s="2" t="str">
        <f>Tides!A64</f>
        <v>Sun 27</v>
      </c>
      <c r="B64" s="43">
        <f>IF(ISNUMBER(TIMEVALUE(LEFT(Tides!C64,8))),TIMEVALUE(LEFT(Tides!C64,8)),"")</f>
        <v>0.34513888888888888</v>
      </c>
      <c r="C64" s="38">
        <f>IF(ISNUMBER(VALUE(LEFT(RIGHT(Tides!C64,6),4))),VALUE(LEFT(RIGHT(Tides!C64,6),4)),"")</f>
        <v>0.9</v>
      </c>
      <c r="D64" s="74">
        <f t="shared" si="7"/>
        <v>2</v>
      </c>
      <c r="E64" s="43">
        <f>IF(ISNUMBER(TIMEVALUE(LEFT(Tides!E64,8))),TIMEVALUE(LEFT(Tides!E64,8)),"")</f>
        <v>0.86111111111111116</v>
      </c>
      <c r="F64" s="38">
        <f>IF(ISNUMBER(VALUE(LEFT(RIGHT(Tides!E64,6),4))),VALUE(LEFT(RIGHT(Tides!E64,6),4)),"")</f>
        <v>0.6</v>
      </c>
      <c r="G64" s="74">
        <f t="shared" si="8"/>
        <v>2.5</v>
      </c>
      <c r="I64" s="18" t="str">
        <f t="shared" si="9"/>
        <v>Sun 27</v>
      </c>
      <c r="J64" s="9" t="str">
        <f>IF(ISTEXT(Tides!B64),Tides!B64,"")</f>
        <v>2:27 AM / 4.0 m</v>
      </c>
      <c r="K64" s="9" t="str">
        <f>IF(ISTEXT(Tides!C64),Tides!C64,"")</f>
        <v>8:17 AM / 0.9 m</v>
      </c>
      <c r="L64" s="9" t="str">
        <f>IF(ISTEXT(Tides!D64),Tides!D64,"")</f>
        <v>2:32 PM / 4.2 m</v>
      </c>
      <c r="M64" s="9" t="str">
        <f>IF(ISTEXT(Tides!E64),Tides!E64,"")</f>
        <v>8:40 PM / 0.6 m</v>
      </c>
      <c r="N64" s="9" t="str">
        <f>IF(ISTEXT(Tides!F64),Tides!F64,"")</f>
        <v/>
      </c>
      <c r="O64" s="56">
        <f t="shared" si="10"/>
        <v>0.26180555555555557</v>
      </c>
      <c r="P64" s="57">
        <f t="shared" si="11"/>
        <v>0.4284722222222222</v>
      </c>
      <c r="Q64" s="56">
        <f t="shared" si="12"/>
        <v>0.75694444444444453</v>
      </c>
      <c r="R64" s="58">
        <f t="shared" si="13"/>
        <v>0.96527777777777779</v>
      </c>
      <c r="S64" s="30">
        <f>Tides!H64</f>
        <v>0.29722222222222222</v>
      </c>
      <c r="T64" s="30">
        <f>Tides!I64</f>
        <v>0.7319444444444444</v>
      </c>
    </row>
    <row r="65" spans="1:22" ht="20" customHeight="1" thickBot="1" x14ac:dyDescent="0.2">
      <c r="A65" s="2" t="str">
        <f>Tides!A65</f>
        <v>Mon 28</v>
      </c>
      <c r="B65" s="43">
        <f>IF(ISNUMBER(TIMEVALUE(LEFT(Tides!C65,8))),TIMEVALUE(LEFT(Tides!C65,8)),"")</f>
        <v>0.36527777777777776</v>
      </c>
      <c r="C65" s="38">
        <f>IF(ISNUMBER(VALUE(LEFT(RIGHT(Tides!C65,6),4))),VALUE(LEFT(RIGHT(Tides!C65,6),4)),"")</f>
        <v>0.9</v>
      </c>
      <c r="D65" s="74">
        <f t="shared" si="7"/>
        <v>2</v>
      </c>
      <c r="E65" s="43">
        <f>IF(ISNUMBER(TIMEVALUE(LEFT(Tides!E65,8))),TIMEVALUE(LEFT(Tides!E65,8)),"")</f>
        <v>0.88124999999999998</v>
      </c>
      <c r="F65" s="38">
        <f>IF(ISNUMBER(VALUE(LEFT(RIGHT(Tides!E65,6),4))),VALUE(LEFT(RIGHT(Tides!E65,6),4)),"")</f>
        <v>0.7</v>
      </c>
      <c r="G65" s="74">
        <f t="shared" si="8"/>
        <v>2</v>
      </c>
      <c r="I65" s="21" t="str">
        <f t="shared" si="9"/>
        <v>Mon 28</v>
      </c>
      <c r="J65" s="11" t="str">
        <f>IF(ISTEXT(Tides!B65),Tides!B65,"")</f>
        <v>2:54 AM / 3.9 m</v>
      </c>
      <c r="K65" s="11" t="str">
        <f>IF(ISTEXT(Tides!C65),Tides!C65,"")</f>
        <v>8:46 AM / 0.9 m</v>
      </c>
      <c r="L65" s="11" t="str">
        <f>IF(ISTEXT(Tides!D65),Tides!D65,"")</f>
        <v>3:00 PM / 4.2 m</v>
      </c>
      <c r="M65" s="11" t="str">
        <f>IF(ISTEXT(Tides!E65),Tides!E65,"")</f>
        <v>9:09 PM / 0.7 m</v>
      </c>
      <c r="N65" s="11" t="str">
        <f>IF(ISTEXT(Tides!F65),Tides!F65,"")</f>
        <v/>
      </c>
      <c r="O65" s="59">
        <f t="shared" si="10"/>
        <v>0.28194444444444444</v>
      </c>
      <c r="P65" s="60">
        <f t="shared" si="11"/>
        <v>0.44861111111111107</v>
      </c>
      <c r="Q65" s="59">
        <f t="shared" si="12"/>
        <v>0.79791666666666661</v>
      </c>
      <c r="R65" s="61">
        <f t="shared" si="13"/>
        <v>0.96458333333333335</v>
      </c>
      <c r="S65" s="30">
        <f>Tides!H65</f>
        <v>0.2951388888888889</v>
      </c>
      <c r="T65" s="30">
        <f>Tides!I65</f>
        <v>0.73402777777777772</v>
      </c>
    </row>
    <row r="66" spans="1:22" ht="20" customHeight="1" thickBot="1" x14ac:dyDescent="0.2">
      <c r="A66" s="2" t="str">
        <f>Tides!A66</f>
        <v>Tue 29</v>
      </c>
      <c r="B66" s="43">
        <f>IF(ISNUMBER(TIMEVALUE(LEFT(Tides!C66,8))),TIMEVALUE(LEFT(Tides!C66,8)),"")</f>
        <v>0.38541666666666669</v>
      </c>
      <c r="C66" s="38">
        <f>IF(ISNUMBER(VALUE(LEFT(RIGHT(Tides!C66,6),4))),VALUE(LEFT(RIGHT(Tides!C66,6),4)),"")</f>
        <v>0.9</v>
      </c>
      <c r="D66" s="39">
        <f t="shared" ref="D66" si="14">IF(OR(C66&gt;$W$7,ISNUMBER(C66)=FALSE),$X$7,IF(C66&gt;$W$6,$X$6,IF(C66&gt;$W$5,$X$5,$X$4)))</f>
        <v>2</v>
      </c>
      <c r="E66" s="43">
        <f>IF(ISNUMBER(TIMEVALUE(LEFT(Tides!E66,8))),TIMEVALUE(LEFT(Tides!E66,8)),"")</f>
        <v>0.90208333333333335</v>
      </c>
      <c r="F66" s="38">
        <f>IF(ISNUMBER(VALUE(LEFT(RIGHT(Tides!E66,6),4))),VALUE(LEFT(RIGHT(Tides!E66,6),4)),"")</f>
        <v>0.8</v>
      </c>
      <c r="G66" s="39">
        <f t="shared" ref="G66" si="15">IF(OR(F66&gt;$W$7,ISNUMBER(F66)=FALSE),$X$7,IF(F66&gt;$W$6,$X$6,IF(F66&gt;$W$5,$X$5,$X$4)))</f>
        <v>2</v>
      </c>
      <c r="I66" s="65" t="str">
        <f t="shared" si="9"/>
        <v>Tue 29</v>
      </c>
      <c r="J66" s="66" t="str">
        <f>IF(ISTEXT(Tides!B66),Tides!B66,"")</f>
        <v>3:22 AM / 3.9 m</v>
      </c>
      <c r="K66" s="66" t="str">
        <f>IF(ISTEXT(Tides!C66),Tides!C66,"")</f>
        <v>9:15 AM / 0.9 m</v>
      </c>
      <c r="L66" s="66" t="str">
        <f>IF(ISTEXT(Tides!D66),Tides!D66,"")</f>
        <v>3:30 PM / 4.1 m</v>
      </c>
      <c r="M66" s="66" t="str">
        <f>IF(ISTEXT(Tides!E66),Tides!E66,"")</f>
        <v>9:39 PM / 0.8 m</v>
      </c>
      <c r="N66" s="66" t="str">
        <f>IF(ISTEXT(Tides!F66),Tides!F66,"")</f>
        <v/>
      </c>
      <c r="O66" s="67">
        <f t="shared" si="10"/>
        <v>0.30208333333333337</v>
      </c>
      <c r="P66" s="68">
        <f t="shared" si="11"/>
        <v>0.46875</v>
      </c>
      <c r="Q66" s="67">
        <f t="shared" si="12"/>
        <v>0.81874999999999998</v>
      </c>
      <c r="R66" s="69">
        <f t="shared" si="13"/>
        <v>0.98541666666666672</v>
      </c>
      <c r="S66" s="30">
        <f>Tides!H66</f>
        <v>0.29375000000000001</v>
      </c>
      <c r="T66" s="30">
        <f>Tides!I66</f>
        <v>0.73541666666666672</v>
      </c>
      <c r="V66" s="29" t="s">
        <v>241</v>
      </c>
    </row>
    <row r="67" spans="1:22" customFormat="1" ht="20" customHeight="1" x14ac:dyDescent="0.15">
      <c r="B67" s="4"/>
      <c r="C67" s="44"/>
      <c r="D67" s="39"/>
      <c r="E67" s="4"/>
      <c r="F67" s="44"/>
      <c r="G67" s="39"/>
      <c r="I67" s="20"/>
      <c r="O67" s="64"/>
      <c r="P67" s="64"/>
      <c r="Q67" s="64"/>
      <c r="R67" s="64"/>
      <c r="S67" s="64"/>
      <c r="T67" s="64"/>
    </row>
    <row r="68" spans="1:22" s="6" customFormat="1" ht="20" customHeight="1" thickBot="1" x14ac:dyDescent="0.2">
      <c r="A68" s="5">
        <f>Tides!A68</f>
        <v>46813</v>
      </c>
      <c r="B68" s="41"/>
      <c r="C68" s="42" t="str">
        <f>IF(ISNUMBER(VALUE(LEFT(RIGHT(Tides!C68,6),4))),VALUE(LEFT(RIGHT(Tides!C68,6),4)),"")</f>
        <v/>
      </c>
      <c r="D68" s="39"/>
      <c r="E68" s="41"/>
      <c r="F68" s="42" t="str">
        <f>IF(ISNUMBER(VALUE(LEFT(RIGHT(Tides!E68,6),4))),VALUE(LEFT(RIGHT(Tides!E68,6),4)),"")</f>
        <v/>
      </c>
      <c r="G68" s="39"/>
      <c r="I68" s="85">
        <f>A68</f>
        <v>46813</v>
      </c>
      <c r="J68" s="85"/>
      <c r="K68" s="85"/>
      <c r="O68" s="49"/>
      <c r="P68" s="50"/>
      <c r="Q68" s="49"/>
      <c r="R68" s="50"/>
      <c r="S68" s="51"/>
      <c r="T68" s="51"/>
    </row>
    <row r="69" spans="1:22" ht="29.75" customHeight="1" x14ac:dyDescent="0.15">
      <c r="A69" s="1" t="s">
        <v>8</v>
      </c>
      <c r="B69" s="88" t="s">
        <v>9</v>
      </c>
      <c r="C69" s="88"/>
      <c r="D69" s="37" t="s">
        <v>244</v>
      </c>
      <c r="E69" s="88" t="s">
        <v>10</v>
      </c>
      <c r="F69" s="88"/>
      <c r="G69" s="37" t="s">
        <v>244</v>
      </c>
      <c r="I69" s="17" t="s">
        <v>8</v>
      </c>
      <c r="J69" s="8" t="s">
        <v>2</v>
      </c>
      <c r="K69" s="8" t="s">
        <v>3</v>
      </c>
      <c r="L69" s="8" t="s">
        <v>2</v>
      </c>
      <c r="M69" s="8" t="s">
        <v>3</v>
      </c>
      <c r="N69" s="8" t="s">
        <v>2</v>
      </c>
      <c r="O69" s="52" t="s">
        <v>11</v>
      </c>
      <c r="P69" s="53" t="s">
        <v>12</v>
      </c>
      <c r="Q69" s="52" t="s">
        <v>11</v>
      </c>
      <c r="R69" s="54" t="s">
        <v>12</v>
      </c>
      <c r="S69" s="55" t="s">
        <v>5</v>
      </c>
      <c r="T69" s="55" t="s">
        <v>6</v>
      </c>
    </row>
    <row r="70" spans="1:22" ht="20" customHeight="1" x14ac:dyDescent="0.15">
      <c r="A70" s="2" t="str">
        <f>Tides!A70</f>
        <v>Wed 1</v>
      </c>
      <c r="B70" s="43">
        <f>IF(ISNUMBER(TIMEVALUE(LEFT(Tides!C70,8))),TIMEVALUE(LEFT(Tides!C70,8)),"")</f>
        <v>0.40694444444444444</v>
      </c>
      <c r="C70" s="38">
        <f>IF(ISNUMBER(VALUE(LEFT(RIGHT(Tides!C70,6),4))),VALUE(LEFT(RIGHT(Tides!C70,6),4)),"")</f>
        <v>1</v>
      </c>
      <c r="D70" s="74">
        <f t="shared" ref="D70:D100" si="16">IF(OR(C70&gt;$W$8,ISNUMBER(C70)=FALSE),$X$8,IF(C70&gt;$W$7,$X$7,IF(C70&gt;$W$6,$X$6,IF(C70&gt;$W$5,$X$5,$X$4))))</f>
        <v>2</v>
      </c>
      <c r="E70" s="43">
        <f>IF(ISNUMBER(TIMEVALUE(LEFT(Tides!E70,8))),TIMEVALUE(LEFT(Tides!E70,8)),"")</f>
        <v>0.9243055555555556</v>
      </c>
      <c r="F70" s="38">
        <f>IF(ISNUMBER(VALUE(LEFT(RIGHT(Tides!E70,6),4))),VALUE(LEFT(RIGHT(Tides!E70,6),4)),"")</f>
        <v>1</v>
      </c>
      <c r="G70" s="74">
        <f t="shared" ref="G70:G100" si="17">IF(OR(F70&gt;$W$8,ISNUMBER(F70)=FALSE),$X$8,IF(F70&gt;$W$7,$X$7,IF(F70&gt;$W$6,$X$6,IF(F70&gt;$W$5,$X$5,$X$4))))</f>
        <v>2</v>
      </c>
      <c r="I70" s="18" t="str">
        <f t="shared" ref="I70:I100" si="18">A70</f>
        <v>Wed 1</v>
      </c>
      <c r="J70" s="9" t="str">
        <f>IF(ISTEXT(Tides!B70),Tides!B70,"")</f>
        <v>3:52 AM / 3.8 m</v>
      </c>
      <c r="K70" s="9" t="str">
        <f>IF(ISTEXT(Tides!C70),Tides!C70,"")</f>
        <v>9:46 AM / 1.0 m</v>
      </c>
      <c r="L70" s="9" t="str">
        <f>IF(ISTEXT(Tides!D70),Tides!D70,"")</f>
        <v>4:02 PM / 3.9 m</v>
      </c>
      <c r="M70" s="9" t="str">
        <f>IF(ISTEXT(Tides!E70),Tides!E70,"")</f>
        <v>10:11 PM / 1.0 m</v>
      </c>
      <c r="N70" s="9" t="str">
        <f>IF(ISTEXT(Tides!F70),Tides!F70,"")</f>
        <v/>
      </c>
      <c r="O70" s="56">
        <f t="shared" ref="O70:O100" si="19">IF(AND(ISNUMBER(D70),D70&gt;0),IF((B70-D70/24)&gt;0,B70-D70/24,B70+24-D70/24),"")</f>
        <v>0.32361111111111113</v>
      </c>
      <c r="P70" s="57">
        <f t="shared" ref="P70:P100" si="20">IF(AND(ISNUMBER(D70),D70&gt;0),B70+D70/24,"")</f>
        <v>0.49027777777777776</v>
      </c>
      <c r="Q70" s="56">
        <f t="shared" ref="Q70:Q100" si="21">IF(AND(ISNUMBER(G70),G70&gt;0),IF((E70-G70/24)&gt;0,E70-G70/24,E70+24-G70/24),"")</f>
        <v>0.84097222222222223</v>
      </c>
      <c r="R70" s="58">
        <f t="shared" ref="R70:R100" si="22">IF(AND(ISNUMBER(G70),G70&gt;0),E70+G70/24,"")</f>
        <v>1.007638888888889</v>
      </c>
      <c r="S70" s="30">
        <f>Tides!H70</f>
        <v>0.29166666666666669</v>
      </c>
      <c r="T70" s="30">
        <f>Tides!I70</f>
        <v>0.7368055555555556</v>
      </c>
    </row>
    <row r="71" spans="1:22" ht="20" customHeight="1" x14ac:dyDescent="0.15">
      <c r="A71" s="2" t="str">
        <f>Tides!A71</f>
        <v>Thu 2</v>
      </c>
      <c r="B71" s="43">
        <f>IF(ISNUMBER(TIMEVALUE(LEFT(Tides!C71,8))),TIMEVALUE(LEFT(Tides!C71,8)),"")</f>
        <v>0.43125000000000002</v>
      </c>
      <c r="C71" s="38">
        <f>IF(ISNUMBER(VALUE(LEFT(RIGHT(Tides!C71,6),4))),VALUE(LEFT(RIGHT(Tides!C71,6),4)),"")</f>
        <v>1.2</v>
      </c>
      <c r="D71" s="74">
        <f t="shared" si="16"/>
        <v>2</v>
      </c>
      <c r="E71" s="43">
        <f>IF(ISNUMBER(TIMEVALUE(LEFT(Tides!E71,8))),TIMEVALUE(LEFT(Tides!E71,8)),"")</f>
        <v>0.94930555555555551</v>
      </c>
      <c r="F71" s="38">
        <f>IF(ISNUMBER(VALUE(LEFT(RIGHT(Tides!E71,6),4))),VALUE(LEFT(RIGHT(Tides!E71,6),4)),"")</f>
        <v>1.2</v>
      </c>
      <c r="G71" s="74">
        <f t="shared" si="17"/>
        <v>2</v>
      </c>
      <c r="I71" s="18" t="str">
        <f t="shared" si="18"/>
        <v>Thu 2</v>
      </c>
      <c r="J71" s="9" t="str">
        <f>IF(ISTEXT(Tides!B71),Tides!B71,"")</f>
        <v>4:24 AM / 3.6 m</v>
      </c>
      <c r="K71" s="9" t="str">
        <f>IF(ISTEXT(Tides!C71),Tides!C71,"")</f>
        <v>10:21 AM / 1.2 m</v>
      </c>
      <c r="L71" s="9" t="str">
        <f>IF(ISTEXT(Tides!D71),Tides!D71,"")</f>
        <v>4:39 PM / 3.7 m</v>
      </c>
      <c r="M71" s="9" t="str">
        <f>IF(ISTEXT(Tides!E71),Tides!E71,"")</f>
        <v>10:47 PM / 1.2 m</v>
      </c>
      <c r="N71" s="9" t="str">
        <f>IF(ISTEXT(Tides!F71),Tides!F71,"")</f>
        <v/>
      </c>
      <c r="O71" s="56">
        <f t="shared" si="19"/>
        <v>0.34791666666666671</v>
      </c>
      <c r="P71" s="57">
        <f t="shared" si="20"/>
        <v>0.51458333333333339</v>
      </c>
      <c r="Q71" s="56">
        <f t="shared" si="21"/>
        <v>0.86597222222222214</v>
      </c>
      <c r="R71" s="58">
        <f t="shared" si="22"/>
        <v>1.0326388888888889</v>
      </c>
      <c r="S71" s="30">
        <f>Tides!H71</f>
        <v>0.28958333333333336</v>
      </c>
      <c r="T71" s="30">
        <f>Tides!I71</f>
        <v>0.73819444444444449</v>
      </c>
    </row>
    <row r="72" spans="1:22" ht="20" customHeight="1" x14ac:dyDescent="0.15">
      <c r="A72" s="2" t="str">
        <f>Tides!A72</f>
        <v>Fri 3</v>
      </c>
      <c r="B72" s="43">
        <f>IF(ISNUMBER(TIMEVALUE(LEFT(Tides!C72,8))),TIMEVALUE(LEFT(Tides!C72,8)),"")</f>
        <v>0.4597222222222222</v>
      </c>
      <c r="C72" s="38">
        <f>IF(ISNUMBER(VALUE(LEFT(RIGHT(Tides!C72,6),4))),VALUE(LEFT(RIGHT(Tides!C72,6),4)),"")</f>
        <v>1.3</v>
      </c>
      <c r="D72" s="74">
        <f t="shared" si="16"/>
        <v>2</v>
      </c>
      <c r="E72" s="43">
        <f>IF(ISNUMBER(TIMEVALUE(LEFT(Tides!E72,8))),TIMEVALUE(LEFT(Tides!E72,8)),"")</f>
        <v>0.98124999999999996</v>
      </c>
      <c r="F72" s="38">
        <f>IF(ISNUMBER(VALUE(LEFT(RIGHT(Tides!E72,6),4))),VALUE(LEFT(RIGHT(Tides!E72,6),4)),"")</f>
        <v>1.4</v>
      </c>
      <c r="G72" s="74">
        <f t="shared" si="17"/>
        <v>1.5</v>
      </c>
      <c r="I72" s="18" t="str">
        <f t="shared" si="18"/>
        <v>Fri 3</v>
      </c>
      <c r="J72" s="9" t="str">
        <f>IF(ISTEXT(Tides!B72),Tides!B72,"")</f>
        <v>5:03 AM / 3.5 m</v>
      </c>
      <c r="K72" s="9" t="str">
        <f>IF(ISTEXT(Tides!C72),Tides!C72,"")</f>
        <v>11:02 AM / 1.3 m</v>
      </c>
      <c r="L72" s="9" t="str">
        <f>IF(ISTEXT(Tides!D72),Tides!D72,"")</f>
        <v>5:26 PM / 3.5 m</v>
      </c>
      <c r="M72" s="9" t="str">
        <f>IF(ISTEXT(Tides!E72),Tides!E72,"")</f>
        <v>11:33 PM / 1.4 m</v>
      </c>
      <c r="N72" s="9" t="str">
        <f>IF(ISTEXT(Tides!F72),Tides!F72,"")</f>
        <v/>
      </c>
      <c r="O72" s="56">
        <f t="shared" si="19"/>
        <v>0.37638888888888888</v>
      </c>
      <c r="P72" s="57">
        <f t="shared" si="20"/>
        <v>0.54305555555555551</v>
      </c>
      <c r="Q72" s="56">
        <f t="shared" si="21"/>
        <v>0.91874999999999996</v>
      </c>
      <c r="R72" s="58">
        <f t="shared" si="22"/>
        <v>1.04375</v>
      </c>
      <c r="S72" s="30">
        <f>Tides!H72</f>
        <v>0.28819444444444442</v>
      </c>
      <c r="T72" s="30">
        <f>Tides!I72</f>
        <v>0.74027777777777781</v>
      </c>
    </row>
    <row r="73" spans="1:22" ht="20" customHeight="1" x14ac:dyDescent="0.15">
      <c r="A73" s="2" t="str">
        <f>Tides!A73</f>
        <v>Sat 4</v>
      </c>
      <c r="B73" s="43">
        <f>IF(ISNUMBER(TIMEVALUE(LEFT(Tides!C73,8))),TIMEVALUE(LEFT(Tides!C73,8)),"")</f>
        <v>0.49861111111111112</v>
      </c>
      <c r="C73" s="38">
        <f>IF(ISNUMBER(VALUE(LEFT(RIGHT(Tides!C73,6),4))),VALUE(LEFT(RIGHT(Tides!C73,6),4)),"")</f>
        <v>1.5</v>
      </c>
      <c r="D73" s="74">
        <f t="shared" si="16"/>
        <v>1.5</v>
      </c>
      <c r="E73" s="43" t="str">
        <f>IF(ISNUMBER(TIMEVALUE(LEFT(Tides!E73,8))),TIMEVALUE(LEFT(Tides!E73,8)),"")</f>
        <v/>
      </c>
      <c r="F73" s="38" t="str">
        <f>IF(ISNUMBER(VALUE(LEFT(RIGHT(Tides!E73,6),4))),VALUE(LEFT(RIGHT(Tides!E73,6),4)),"")</f>
        <v/>
      </c>
      <c r="G73" s="74" t="str">
        <f t="shared" si="17"/>
        <v>No Restriction</v>
      </c>
      <c r="I73" s="18" t="str">
        <f t="shared" si="18"/>
        <v>Sat 4</v>
      </c>
      <c r="J73" s="9" t="str">
        <f>IF(ISTEXT(Tides!B73),Tides!B73,"")</f>
        <v>5:54 AM / 3.3 m</v>
      </c>
      <c r="K73" s="9" t="str">
        <f>IF(ISTEXT(Tides!C73),Tides!C73,"")</f>
        <v>11:58 AM / 1.5 m</v>
      </c>
      <c r="L73" s="9" t="str">
        <f>IF(ISTEXT(Tides!D73),Tides!D73,"")</f>
        <v>6:33 PM / 3.3 m</v>
      </c>
      <c r="M73" s="9" t="str">
        <f>IF(ISTEXT(Tides!E73),Tides!E73,"")</f>
        <v/>
      </c>
      <c r="N73" s="9" t="str">
        <f>IF(ISTEXT(Tides!F73),Tides!F73,"")</f>
        <v/>
      </c>
      <c r="O73" s="56">
        <f t="shared" si="19"/>
        <v>0.43611111111111112</v>
      </c>
      <c r="P73" s="57">
        <f t="shared" si="20"/>
        <v>0.56111111111111112</v>
      </c>
      <c r="Q73" s="56" t="str">
        <f t="shared" si="21"/>
        <v/>
      </c>
      <c r="R73" s="58" t="str">
        <f t="shared" si="22"/>
        <v/>
      </c>
      <c r="S73" s="30">
        <f>Tides!H73</f>
        <v>0.28611111111111109</v>
      </c>
      <c r="T73" s="30">
        <f>Tides!I73</f>
        <v>0.7416666666666667</v>
      </c>
    </row>
    <row r="74" spans="1:22" ht="20" customHeight="1" x14ac:dyDescent="0.15">
      <c r="A74" s="2" t="str">
        <f>Tides!A74</f>
        <v>Sun 5</v>
      </c>
      <c r="B74" s="43">
        <f>IF(ISNUMBER(TIMEVALUE(LEFT(Tides!C74,8))),TIMEVALUE(LEFT(Tides!C74,8)),"")</f>
        <v>2.5694444444444443E-2</v>
      </c>
      <c r="C74" s="38">
        <f>IF(ISNUMBER(VALUE(LEFT(RIGHT(Tides!C74,6),4))),VALUE(LEFT(RIGHT(Tides!C74,6),4)),"")</f>
        <v>1.7</v>
      </c>
      <c r="D74" s="74">
        <f t="shared" si="16"/>
        <v>1</v>
      </c>
      <c r="E74" s="43">
        <f>IF(ISNUMBER(TIMEVALUE(LEFT(Tides!E74,8))),TIMEVALUE(LEFT(Tides!E74,8)),"")</f>
        <v>0.55486111111111114</v>
      </c>
      <c r="F74" s="38">
        <f>IF(ISNUMBER(VALUE(LEFT(RIGHT(Tides!E74,6),4))),VALUE(LEFT(RIGHT(Tides!E74,6),4)),"")</f>
        <v>1.6</v>
      </c>
      <c r="G74" s="74">
        <f t="shared" si="17"/>
        <v>1.5</v>
      </c>
      <c r="I74" s="18" t="str">
        <f t="shared" si="18"/>
        <v>Sun 5</v>
      </c>
      <c r="J74" s="9" t="str">
        <f>IF(ISTEXT(Tides!B74),Tides!B74,"")</f>
        <v/>
      </c>
      <c r="K74" s="9" t="str">
        <f>IF(ISTEXT(Tides!C74),Tides!C74,"")</f>
        <v>12:37 AM / 1.7 m</v>
      </c>
      <c r="L74" s="9" t="str">
        <f>IF(ISTEXT(Tides!D74),Tides!D74,"")</f>
        <v>7:07 AM / 3.2 m</v>
      </c>
      <c r="M74" s="9" t="str">
        <f>IF(ISTEXT(Tides!E74),Tides!E74,"")</f>
        <v>1:19 PM / 1.6 m</v>
      </c>
      <c r="N74" s="9" t="str">
        <f>IF(ISTEXT(Tides!F74),Tides!F74,"")</f>
        <v>8:03 PM / 3.2 m</v>
      </c>
      <c r="O74" s="56">
        <f t="shared" si="19"/>
        <v>23.984027777777776</v>
      </c>
      <c r="P74" s="57">
        <f t="shared" si="20"/>
        <v>6.7361111111111108E-2</v>
      </c>
      <c r="Q74" s="56">
        <f t="shared" si="21"/>
        <v>0.49236111111111114</v>
      </c>
      <c r="R74" s="58">
        <f t="shared" si="22"/>
        <v>0.61736111111111114</v>
      </c>
      <c r="S74" s="30">
        <f>Tides!H74</f>
        <v>0.28402777777777777</v>
      </c>
      <c r="T74" s="30">
        <f>Tides!I74</f>
        <v>0.74305555555555558</v>
      </c>
    </row>
    <row r="75" spans="1:22" ht="20" customHeight="1" x14ac:dyDescent="0.15">
      <c r="A75" s="2" t="str">
        <f>Tides!A75</f>
        <v>Mon 6</v>
      </c>
      <c r="B75" s="43">
        <f>IF(ISNUMBER(TIMEVALUE(LEFT(Tides!C75,8))),TIMEVALUE(LEFT(Tides!C75,8)),"")</f>
        <v>9.166666666666666E-2</v>
      </c>
      <c r="C75" s="38">
        <f>IF(ISNUMBER(VALUE(LEFT(RIGHT(Tides!C75,6),4))),VALUE(LEFT(RIGHT(Tides!C75,6),4)),"")</f>
        <v>1.8</v>
      </c>
      <c r="D75" s="74" t="str">
        <f t="shared" si="16"/>
        <v>No Restriction</v>
      </c>
      <c r="E75" s="43">
        <f>IF(ISNUMBER(TIMEVALUE(LEFT(Tides!E75,8))),TIMEVALUE(LEFT(Tides!E75,8)),"")</f>
        <v>0.62638888888888888</v>
      </c>
      <c r="F75" s="38">
        <f>IF(ISNUMBER(VALUE(LEFT(RIGHT(Tides!E75,6),4))),VALUE(LEFT(RIGHT(Tides!E75,6),4)),"")</f>
        <v>1.5</v>
      </c>
      <c r="G75" s="74">
        <f t="shared" si="17"/>
        <v>1.5</v>
      </c>
      <c r="I75" s="18" t="str">
        <f t="shared" si="18"/>
        <v>Mon 6</v>
      </c>
      <c r="J75" s="9" t="str">
        <f>IF(ISTEXT(Tides!B75),Tides!B75,"")</f>
        <v/>
      </c>
      <c r="K75" s="9" t="str">
        <f>IF(ISTEXT(Tides!C75),Tides!C75,"")</f>
        <v>2:12 AM / 1.8 m</v>
      </c>
      <c r="L75" s="9" t="str">
        <f>IF(ISTEXT(Tides!D75),Tides!D75,"")</f>
        <v>8:36 AM / 3.2 m</v>
      </c>
      <c r="M75" s="9" t="str">
        <f>IF(ISTEXT(Tides!E75),Tides!E75,"")</f>
        <v>3:02 PM / 1.5 m</v>
      </c>
      <c r="N75" s="9" t="str">
        <f>IF(ISTEXT(Tides!F75),Tides!F75,"")</f>
        <v>9:36 PM / 3.3 m</v>
      </c>
      <c r="O75" s="56" t="str">
        <f t="shared" si="19"/>
        <v/>
      </c>
      <c r="P75" s="57" t="str">
        <f t="shared" si="20"/>
        <v/>
      </c>
      <c r="Q75" s="56">
        <f t="shared" si="21"/>
        <v>0.56388888888888888</v>
      </c>
      <c r="R75" s="58">
        <f t="shared" si="22"/>
        <v>0.68888888888888888</v>
      </c>
      <c r="S75" s="30">
        <f>Tides!H75</f>
        <v>0.28263888888888888</v>
      </c>
      <c r="T75" s="30">
        <f>Tides!I75</f>
        <v>0.74444444444444446</v>
      </c>
    </row>
    <row r="76" spans="1:22" ht="20" customHeight="1" x14ac:dyDescent="0.15">
      <c r="A76" s="2" t="str">
        <f>Tides!A76</f>
        <v>Tue 7</v>
      </c>
      <c r="B76" s="43">
        <f>IF(ISNUMBER(TIMEVALUE(LEFT(Tides!C76,8))),TIMEVALUE(LEFT(Tides!C76,8)),"")</f>
        <v>0.15763888888888888</v>
      </c>
      <c r="C76" s="38">
        <f>IF(ISNUMBER(VALUE(LEFT(RIGHT(Tides!C76,6),4))),VALUE(LEFT(RIGHT(Tides!C76,6),4)),"")</f>
        <v>1.6</v>
      </c>
      <c r="D76" s="74">
        <f t="shared" si="16"/>
        <v>1.5</v>
      </c>
      <c r="E76" s="43">
        <f>IF(ISNUMBER(TIMEVALUE(LEFT(Tides!E76,8))),TIMEVALUE(LEFT(Tides!E76,8)),"")</f>
        <v>0.68263888888888891</v>
      </c>
      <c r="F76" s="38">
        <f>IF(ISNUMBER(VALUE(LEFT(RIGHT(Tides!E76,6),4))),VALUE(LEFT(RIGHT(Tides!E76,6),4)),"")</f>
        <v>1.2</v>
      </c>
      <c r="G76" s="74">
        <f t="shared" si="17"/>
        <v>2</v>
      </c>
      <c r="I76" s="18" t="str">
        <f t="shared" si="18"/>
        <v>Tue 7</v>
      </c>
      <c r="J76" s="9" t="str">
        <f>IF(ISTEXT(Tides!B76),Tides!B76,"")</f>
        <v/>
      </c>
      <c r="K76" s="9" t="str">
        <f>IF(ISTEXT(Tides!C76),Tides!C76,"")</f>
        <v>3:47 AM / 1.6 m</v>
      </c>
      <c r="L76" s="9" t="str">
        <f>IF(ISTEXT(Tides!D76),Tides!D76,"")</f>
        <v>9:57 AM / 3.4 m</v>
      </c>
      <c r="M76" s="9" t="str">
        <f>IF(ISTEXT(Tides!E76),Tides!E76,"")</f>
        <v>4:23 PM / 1.2 m</v>
      </c>
      <c r="N76" s="9" t="str">
        <f>IF(ISTEXT(Tides!F76),Tides!F76,"")</f>
        <v>10:49 PM / 3.6 m</v>
      </c>
      <c r="O76" s="56">
        <f t="shared" si="19"/>
        <v>9.5138888888888884E-2</v>
      </c>
      <c r="P76" s="57">
        <f t="shared" si="20"/>
        <v>0.22013888888888888</v>
      </c>
      <c r="Q76" s="56">
        <f t="shared" si="21"/>
        <v>0.59930555555555554</v>
      </c>
      <c r="R76" s="58">
        <f t="shared" si="22"/>
        <v>0.76597222222222228</v>
      </c>
      <c r="S76" s="30">
        <f>Tides!H76</f>
        <v>0.28055555555555556</v>
      </c>
      <c r="T76" s="30">
        <f>Tides!I76</f>
        <v>0.74583333333333335</v>
      </c>
    </row>
    <row r="77" spans="1:22" ht="20" customHeight="1" x14ac:dyDescent="0.15">
      <c r="A77" s="2" t="str">
        <f>Tides!A77</f>
        <v>Wed 8</v>
      </c>
      <c r="B77" s="43">
        <f>IF(ISNUMBER(TIMEVALUE(LEFT(Tides!C77,8))),TIMEVALUE(LEFT(Tides!C77,8)),"")</f>
        <v>0.20347222222222222</v>
      </c>
      <c r="C77" s="38">
        <f>IF(ISNUMBER(VALUE(LEFT(RIGHT(Tides!C77,6),4))),VALUE(LEFT(RIGHT(Tides!C77,6),4)),"")</f>
        <v>1.4</v>
      </c>
      <c r="D77" s="74">
        <f t="shared" si="16"/>
        <v>1.5</v>
      </c>
      <c r="E77" s="43">
        <f>IF(ISNUMBER(TIMEVALUE(LEFT(Tides!E77,8))),TIMEVALUE(LEFT(Tides!E77,8)),"")</f>
        <v>0.72361111111111109</v>
      </c>
      <c r="F77" s="38">
        <f>IF(ISNUMBER(VALUE(LEFT(RIGHT(Tides!E77,6),4))),VALUE(LEFT(RIGHT(Tides!E77,6),4)),"")</f>
        <v>0.8</v>
      </c>
      <c r="G77" s="74">
        <f t="shared" si="17"/>
        <v>2</v>
      </c>
      <c r="I77" s="18" t="str">
        <f t="shared" si="18"/>
        <v>Wed 8</v>
      </c>
      <c r="J77" s="9" t="str">
        <f>IF(ISTEXT(Tides!B77),Tides!B77,"")</f>
        <v/>
      </c>
      <c r="K77" s="9" t="str">
        <f>IF(ISTEXT(Tides!C77),Tides!C77,"")</f>
        <v>4:53 AM / 1.4 m</v>
      </c>
      <c r="L77" s="9" t="str">
        <f>IF(ISTEXT(Tides!D77),Tides!D77,"")</f>
        <v>11:01 AM / 3.8 m</v>
      </c>
      <c r="M77" s="9" t="str">
        <f>IF(ISTEXT(Tides!E77),Tides!E77,"")</f>
        <v>5:22 PM / 0.8 m</v>
      </c>
      <c r="N77" s="9" t="str">
        <f>IF(ISTEXT(Tides!F77),Tides!F77,"")</f>
        <v>11:46 PM / 3.9 m</v>
      </c>
      <c r="O77" s="56">
        <f t="shared" si="19"/>
        <v>0.14097222222222222</v>
      </c>
      <c r="P77" s="57">
        <f t="shared" si="20"/>
        <v>0.26597222222222222</v>
      </c>
      <c r="Q77" s="56">
        <f t="shared" si="21"/>
        <v>0.64027777777777772</v>
      </c>
      <c r="R77" s="58">
        <f t="shared" si="22"/>
        <v>0.80694444444444446</v>
      </c>
      <c r="S77" s="30">
        <f>Tides!H77</f>
        <v>0.27847222222222223</v>
      </c>
      <c r="T77" s="30">
        <f>Tides!I77</f>
        <v>0.74791666666666667</v>
      </c>
    </row>
    <row r="78" spans="1:22" ht="20" customHeight="1" x14ac:dyDescent="0.15">
      <c r="A78" s="2" t="str">
        <f>Tides!A78</f>
        <v>Thu 9</v>
      </c>
      <c r="B78" s="43">
        <f>IF(ISNUMBER(TIMEVALUE(LEFT(Tides!C78,8))),TIMEVALUE(LEFT(Tides!C78,8)),"")</f>
        <v>0.2388888888888889</v>
      </c>
      <c r="C78" s="38">
        <f>IF(ISNUMBER(VALUE(LEFT(RIGHT(Tides!C78,6),4))),VALUE(LEFT(RIGHT(Tides!C78,6),4)),"")</f>
        <v>1</v>
      </c>
      <c r="D78" s="74">
        <f t="shared" si="16"/>
        <v>2</v>
      </c>
      <c r="E78" s="43">
        <f>IF(ISNUMBER(TIMEVALUE(LEFT(Tides!E78,8))),TIMEVALUE(LEFT(Tides!E78,8)),"")</f>
        <v>0.75763888888888886</v>
      </c>
      <c r="F78" s="38">
        <f>IF(ISNUMBER(VALUE(LEFT(RIGHT(Tides!E78,6),4))),VALUE(LEFT(RIGHT(Tides!E78,6),4)),"")</f>
        <v>0.4</v>
      </c>
      <c r="G78" s="74">
        <f t="shared" si="17"/>
        <v>2.5</v>
      </c>
      <c r="I78" s="18" t="str">
        <f t="shared" si="18"/>
        <v>Thu 9</v>
      </c>
      <c r="J78" s="9" t="str">
        <f>IF(ISTEXT(Tides!B78),Tides!B78,"")</f>
        <v/>
      </c>
      <c r="K78" s="9" t="str">
        <f>IF(ISTEXT(Tides!C78),Tides!C78,"")</f>
        <v>5:44 AM / 1.0 m</v>
      </c>
      <c r="L78" s="9" t="str">
        <f>IF(ISTEXT(Tides!D78),Tides!D78,"")</f>
        <v>11:54 AM / 4.1 m</v>
      </c>
      <c r="M78" s="9" t="str">
        <f>IF(ISTEXT(Tides!E78),Tides!E78,"")</f>
        <v>6:11 PM / 0.4 m</v>
      </c>
      <c r="N78" s="9" t="str">
        <f>IF(ISTEXT(Tides!F78),Tides!F78,"")</f>
        <v/>
      </c>
      <c r="O78" s="56">
        <f t="shared" si="19"/>
        <v>0.15555555555555556</v>
      </c>
      <c r="P78" s="57">
        <f t="shared" si="20"/>
        <v>0.32222222222222224</v>
      </c>
      <c r="Q78" s="56">
        <f t="shared" si="21"/>
        <v>0.65347222222222223</v>
      </c>
      <c r="R78" s="58">
        <f t="shared" si="22"/>
        <v>0.86180555555555549</v>
      </c>
      <c r="S78" s="30">
        <f>Tides!H78</f>
        <v>0.27708333333333335</v>
      </c>
      <c r="T78" s="30">
        <f>Tides!I78</f>
        <v>0.74930555555555556</v>
      </c>
    </row>
    <row r="79" spans="1:22" ht="20" customHeight="1" x14ac:dyDescent="0.15">
      <c r="A79" s="2" t="str">
        <f>Tides!A79</f>
        <v>Fri 10</v>
      </c>
      <c r="B79" s="43">
        <f>IF(ISNUMBER(TIMEVALUE(LEFT(Tides!C79,8))),TIMEVALUE(LEFT(Tides!C79,8)),"")</f>
        <v>0.27013888888888887</v>
      </c>
      <c r="C79" s="38">
        <f>IF(ISNUMBER(VALUE(LEFT(RIGHT(Tides!C79,6),4))),VALUE(LEFT(RIGHT(Tides!C79,6),4)),"")</f>
        <v>0.7</v>
      </c>
      <c r="D79" s="74">
        <f t="shared" si="16"/>
        <v>2</v>
      </c>
      <c r="E79" s="43">
        <f>IF(ISNUMBER(TIMEVALUE(LEFT(Tides!E79,8))),TIMEVALUE(LEFT(Tides!E79,8)),"")</f>
        <v>0.78819444444444442</v>
      </c>
      <c r="F79" s="38">
        <f>IF(ISNUMBER(VALUE(LEFT(RIGHT(Tides!E79,6),4))),VALUE(LEFT(RIGHT(Tides!E79,6),4)),"")</f>
        <v>0.1</v>
      </c>
      <c r="G79" s="74">
        <f t="shared" si="17"/>
        <v>2.5</v>
      </c>
      <c r="I79" s="18" t="str">
        <f t="shared" si="18"/>
        <v>Fri 10</v>
      </c>
      <c r="J79" s="9" t="str">
        <f>IF(ISTEXT(Tides!B79),Tides!B79,"")</f>
        <v>12:34 AM / 4.2 m</v>
      </c>
      <c r="K79" s="9" t="str">
        <f>IF(ISTEXT(Tides!C79),Tides!C79,"")</f>
        <v>6:29 AM / 0.7 m</v>
      </c>
      <c r="L79" s="9" t="str">
        <f>IF(ISTEXT(Tides!D79),Tides!D79,"")</f>
        <v>12:41 PM / 4.4 m</v>
      </c>
      <c r="M79" s="9" t="str">
        <f>IF(ISTEXT(Tides!E79),Tides!E79,"")</f>
        <v>6:55 PM / 0.1 m</v>
      </c>
      <c r="N79" s="9" t="str">
        <f>IF(ISTEXT(Tides!F79),Tides!F79,"")</f>
        <v/>
      </c>
      <c r="O79" s="56">
        <f t="shared" si="19"/>
        <v>0.18680555555555556</v>
      </c>
      <c r="P79" s="57">
        <f t="shared" si="20"/>
        <v>0.35347222222222219</v>
      </c>
      <c r="Q79" s="56">
        <f t="shared" si="21"/>
        <v>0.68402777777777779</v>
      </c>
      <c r="R79" s="58">
        <f t="shared" si="22"/>
        <v>0.89236111111111105</v>
      </c>
      <c r="S79" s="30">
        <f>Tides!H79</f>
        <v>0.27500000000000002</v>
      </c>
      <c r="T79" s="30">
        <f>Tides!I79</f>
        <v>0.75069444444444444</v>
      </c>
    </row>
    <row r="80" spans="1:22" ht="20" customHeight="1" x14ac:dyDescent="0.15">
      <c r="A80" s="2" t="str">
        <f>Tides!A80</f>
        <v>Sat 11</v>
      </c>
      <c r="B80" s="43">
        <f>IF(ISNUMBER(TIMEVALUE(LEFT(Tides!C80,8))),TIMEVALUE(LEFT(Tides!C80,8)),"")</f>
        <v>0.29930555555555555</v>
      </c>
      <c r="C80" s="38">
        <f>IF(ISNUMBER(VALUE(LEFT(RIGHT(Tides!C80,6),4))),VALUE(LEFT(RIGHT(Tides!C80,6),4)),"")</f>
        <v>0.5</v>
      </c>
      <c r="D80" s="74">
        <f t="shared" si="16"/>
        <v>2.5</v>
      </c>
      <c r="E80" s="43">
        <f>IF(ISNUMBER(TIMEVALUE(LEFT(Tides!E80,8))),TIMEVALUE(LEFT(Tides!E80,8)),"")</f>
        <v>0.81805555555555554</v>
      </c>
      <c r="F80" s="38">
        <f>IF(ISNUMBER(VALUE(LEFT(RIGHT(Tides!E80,6),4))),VALUE(LEFT(RIGHT(Tides!E80,6),4)),"")</f>
        <v>0</v>
      </c>
      <c r="G80" s="74">
        <f t="shared" si="17"/>
        <v>2.5</v>
      </c>
      <c r="I80" s="18" t="str">
        <f t="shared" si="18"/>
        <v>Sat 11</v>
      </c>
      <c r="J80" s="9" t="str">
        <f>IF(ISTEXT(Tides!B80),Tides!B80,"")</f>
        <v>1:18 AM / 4.4 m</v>
      </c>
      <c r="K80" s="9" t="str">
        <f>IF(ISTEXT(Tides!C80),Tides!C80,"")</f>
        <v>7:11 AM / 0.5 m</v>
      </c>
      <c r="L80" s="9" t="str">
        <f>IF(ISTEXT(Tides!D80),Tides!D80,"")</f>
        <v>1:25 PM / 4.7 m</v>
      </c>
      <c r="M80" s="9" t="str">
        <f>IF(ISTEXT(Tides!E80),Tides!E80,"")</f>
        <v>7:38 PM / -0.0 m</v>
      </c>
      <c r="N80" s="9" t="str">
        <f>IF(ISTEXT(Tides!F80),Tides!F80,"")</f>
        <v/>
      </c>
      <c r="O80" s="56">
        <f t="shared" si="19"/>
        <v>0.19513888888888886</v>
      </c>
      <c r="P80" s="57">
        <f t="shared" si="20"/>
        <v>0.40347222222222223</v>
      </c>
      <c r="Q80" s="56">
        <f t="shared" si="21"/>
        <v>0.71388888888888891</v>
      </c>
      <c r="R80" s="58">
        <f t="shared" si="22"/>
        <v>0.92222222222222217</v>
      </c>
      <c r="S80" s="30">
        <f>Tides!H80</f>
        <v>0.27291666666666664</v>
      </c>
      <c r="T80" s="30">
        <f>Tides!I80</f>
        <v>0.75208333333333333</v>
      </c>
    </row>
    <row r="81" spans="1:20" ht="20" customHeight="1" x14ac:dyDescent="0.15">
      <c r="A81" s="2" t="str">
        <f>Tides!A81</f>
        <v>Sun 12</v>
      </c>
      <c r="B81" s="43">
        <f>IF(ISNUMBER(TIMEVALUE(LEFT(Tides!C81,8))),TIMEVALUE(LEFT(Tides!C81,8)),"")</f>
        <v>0.32708333333333334</v>
      </c>
      <c r="C81" s="38">
        <f>IF(ISNUMBER(VALUE(LEFT(RIGHT(Tides!C81,6),4))),VALUE(LEFT(RIGHT(Tides!C81,6),4)),"")</f>
        <v>0.4</v>
      </c>
      <c r="D81" s="74">
        <f t="shared" si="16"/>
        <v>2.5</v>
      </c>
      <c r="E81" s="43">
        <f>IF(ISNUMBER(TIMEVALUE(LEFT(Tides!E81,8))),TIMEVALUE(LEFT(Tides!E81,8)),"")</f>
        <v>0.84652777777777777</v>
      </c>
      <c r="F81" s="38">
        <f>IF(ISNUMBER(VALUE(LEFT(RIGHT(Tides!E81,6),4))),VALUE(LEFT(RIGHT(Tides!E81,6),4)),"")</f>
        <v>0</v>
      </c>
      <c r="G81" s="74">
        <f t="shared" si="17"/>
        <v>2.5</v>
      </c>
      <c r="I81" s="18" t="str">
        <f t="shared" si="18"/>
        <v>Sun 12</v>
      </c>
      <c r="J81" s="9" t="str">
        <f>IF(ISTEXT(Tides!B81),Tides!B81,"")</f>
        <v>1:59 AM / 4.5 m</v>
      </c>
      <c r="K81" s="9" t="str">
        <f>IF(ISTEXT(Tides!C81),Tides!C81,"")</f>
        <v>7:51 AM / 0.4 m</v>
      </c>
      <c r="L81" s="9" t="str">
        <f>IF(ISTEXT(Tides!D81),Tides!D81,"")</f>
        <v>2:08 PM / 4.7 m</v>
      </c>
      <c r="M81" s="9" t="str">
        <f>IF(ISTEXT(Tides!E81),Tides!E81,"")</f>
        <v>8:19 PM / -0.0 m</v>
      </c>
      <c r="N81" s="9" t="str">
        <f>IF(ISTEXT(Tides!F81),Tides!F81,"")</f>
        <v/>
      </c>
      <c r="O81" s="56">
        <f t="shared" si="19"/>
        <v>0.22291666666666665</v>
      </c>
      <c r="P81" s="57">
        <f t="shared" si="20"/>
        <v>0.43125000000000002</v>
      </c>
      <c r="Q81" s="56">
        <f t="shared" si="21"/>
        <v>0.74236111111111114</v>
      </c>
      <c r="R81" s="58">
        <f t="shared" si="22"/>
        <v>0.9506944444444444</v>
      </c>
      <c r="S81" s="30">
        <f>Tides!H81</f>
        <v>0.27152777777777776</v>
      </c>
      <c r="T81" s="30">
        <f>Tides!I81</f>
        <v>0.75416666666666665</v>
      </c>
    </row>
    <row r="82" spans="1:20" ht="20" customHeight="1" x14ac:dyDescent="0.15">
      <c r="A82" s="2" t="str">
        <f>Tides!A82</f>
        <v>Mon 13</v>
      </c>
      <c r="B82" s="43">
        <f>IF(ISNUMBER(TIMEVALUE(LEFT(Tides!C82,8))),TIMEVALUE(LEFT(Tides!C82,8)),"")</f>
        <v>0.35555555555555557</v>
      </c>
      <c r="C82" s="38">
        <f>IF(ISNUMBER(VALUE(LEFT(RIGHT(Tides!C82,6),4))),VALUE(LEFT(RIGHT(Tides!C82,6),4)),"")</f>
        <v>0.4</v>
      </c>
      <c r="D82" s="74">
        <f t="shared" si="16"/>
        <v>2.5</v>
      </c>
      <c r="E82" s="43">
        <f>IF(ISNUMBER(TIMEVALUE(LEFT(Tides!E82,8))),TIMEVALUE(LEFT(Tides!E82,8)),"")</f>
        <v>0.875</v>
      </c>
      <c r="F82" s="38">
        <f>IF(ISNUMBER(VALUE(LEFT(RIGHT(Tides!E82,6),4))),VALUE(LEFT(RIGHT(Tides!E82,6),4)),"")</f>
        <v>0.1</v>
      </c>
      <c r="G82" s="74">
        <f t="shared" si="17"/>
        <v>2.5</v>
      </c>
      <c r="I82" s="18" t="str">
        <f t="shared" si="18"/>
        <v>Mon 13</v>
      </c>
      <c r="J82" s="9" t="str">
        <f>IF(ISTEXT(Tides!B82),Tides!B82,"")</f>
        <v>2:40 AM / 4.4 m</v>
      </c>
      <c r="K82" s="9" t="str">
        <f>IF(ISTEXT(Tides!C82),Tides!C82,"")</f>
        <v>8:32 AM / 0.4 m</v>
      </c>
      <c r="L82" s="9" t="str">
        <f>IF(ISTEXT(Tides!D82),Tides!D82,"")</f>
        <v>2:50 PM / 4.7 m</v>
      </c>
      <c r="M82" s="9" t="str">
        <f>IF(ISTEXT(Tides!E82),Tides!E82,"")</f>
        <v>9:00 PM / 0.1 m</v>
      </c>
      <c r="N82" s="9" t="str">
        <f>IF(ISTEXT(Tides!F82),Tides!F82,"")</f>
        <v/>
      </c>
      <c r="O82" s="56">
        <f t="shared" si="19"/>
        <v>0.25138888888888888</v>
      </c>
      <c r="P82" s="57">
        <f t="shared" si="20"/>
        <v>0.45972222222222225</v>
      </c>
      <c r="Q82" s="56">
        <f t="shared" si="21"/>
        <v>0.77083333333333337</v>
      </c>
      <c r="R82" s="58">
        <f t="shared" si="22"/>
        <v>0.97916666666666663</v>
      </c>
      <c r="S82" s="30">
        <f>Tides!H82</f>
        <v>0.26944444444444443</v>
      </c>
      <c r="T82" s="30">
        <f>Tides!I82</f>
        <v>0.75555555555555554</v>
      </c>
    </row>
    <row r="83" spans="1:20" ht="20" customHeight="1" x14ac:dyDescent="0.15">
      <c r="A83" s="2" t="str">
        <f>Tides!A83</f>
        <v>Tue 14</v>
      </c>
      <c r="B83" s="43">
        <f>IF(ISNUMBER(TIMEVALUE(LEFT(Tides!C83,8))),TIMEVALUE(LEFT(Tides!C83,8)),"")</f>
        <v>0.38333333333333336</v>
      </c>
      <c r="C83" s="38">
        <f>IF(ISNUMBER(VALUE(LEFT(RIGHT(Tides!C83,6),4))),VALUE(LEFT(RIGHT(Tides!C83,6),4)),"")</f>
        <v>0.5</v>
      </c>
      <c r="D83" s="74">
        <f t="shared" si="16"/>
        <v>2.5</v>
      </c>
      <c r="E83" s="43">
        <f>IF(ISNUMBER(TIMEVALUE(LEFT(Tides!E83,8))),TIMEVALUE(LEFT(Tides!E83,8)),"")</f>
        <v>0.90277777777777779</v>
      </c>
      <c r="F83" s="38">
        <f>IF(ISNUMBER(VALUE(LEFT(RIGHT(Tides!E83,6),4))),VALUE(LEFT(RIGHT(Tides!E83,6),4)),"")</f>
        <v>0.4</v>
      </c>
      <c r="G83" s="74">
        <f t="shared" si="17"/>
        <v>2.5</v>
      </c>
      <c r="I83" s="18" t="str">
        <f t="shared" si="18"/>
        <v>Tue 14</v>
      </c>
      <c r="J83" s="9" t="str">
        <f>IF(ISTEXT(Tides!B83),Tides!B83,"")</f>
        <v>3:20 AM / 4.3 m</v>
      </c>
      <c r="K83" s="9" t="str">
        <f>IF(ISTEXT(Tides!C83),Tides!C83,"")</f>
        <v>9:12 AM / 0.5 m</v>
      </c>
      <c r="L83" s="9" t="str">
        <f>IF(ISTEXT(Tides!D83),Tides!D83,"")</f>
        <v>3:33 PM / 4.5 m</v>
      </c>
      <c r="M83" s="9" t="str">
        <f>IF(ISTEXT(Tides!E83),Tides!E83,"")</f>
        <v>9:40 PM / 0.4 m</v>
      </c>
      <c r="N83" s="9" t="str">
        <f>IF(ISTEXT(Tides!F83),Tides!F83,"")</f>
        <v/>
      </c>
      <c r="O83" s="56">
        <f t="shared" si="19"/>
        <v>0.27916666666666667</v>
      </c>
      <c r="P83" s="57">
        <f t="shared" si="20"/>
        <v>0.48750000000000004</v>
      </c>
      <c r="Q83" s="56">
        <f t="shared" si="21"/>
        <v>0.79861111111111116</v>
      </c>
      <c r="R83" s="58">
        <f t="shared" si="22"/>
        <v>1.0069444444444444</v>
      </c>
      <c r="S83" s="30">
        <f>Tides!H83</f>
        <v>0.2673611111111111</v>
      </c>
      <c r="T83" s="30">
        <f>Tides!I83</f>
        <v>0.75694444444444442</v>
      </c>
    </row>
    <row r="84" spans="1:20" ht="20" customHeight="1" x14ac:dyDescent="0.15">
      <c r="A84" s="2" t="str">
        <f>Tides!A84</f>
        <v>Wed 15</v>
      </c>
      <c r="B84" s="43">
        <f>IF(ISNUMBER(TIMEVALUE(LEFT(Tides!C84,8))),TIMEVALUE(LEFT(Tides!C84,8)),"")</f>
        <v>0.41249999999999998</v>
      </c>
      <c r="C84" s="38">
        <f>IF(ISNUMBER(VALUE(LEFT(RIGHT(Tides!C84,6),4))),VALUE(LEFT(RIGHT(Tides!C84,6),4)),"")</f>
        <v>0.7</v>
      </c>
      <c r="D84" s="74">
        <f t="shared" si="16"/>
        <v>2</v>
      </c>
      <c r="E84" s="43">
        <f>IF(ISNUMBER(TIMEVALUE(LEFT(Tides!E84,8))),TIMEVALUE(LEFT(Tides!E84,8)),"")</f>
        <v>0.93194444444444446</v>
      </c>
      <c r="F84" s="38">
        <f>IF(ISNUMBER(VALUE(LEFT(RIGHT(Tides!E84,6),4))),VALUE(LEFT(RIGHT(Tides!E84,6),4)),"")</f>
        <v>0.8</v>
      </c>
      <c r="G84" s="74">
        <f t="shared" si="17"/>
        <v>2</v>
      </c>
      <c r="I84" s="18" t="str">
        <f t="shared" si="18"/>
        <v>Wed 15</v>
      </c>
      <c r="J84" s="9" t="str">
        <f>IF(ISTEXT(Tides!B84),Tides!B84,"")</f>
        <v>4:01 AM / 4.1 m</v>
      </c>
      <c r="K84" s="9" t="str">
        <f>IF(ISTEXT(Tides!C84),Tides!C84,"")</f>
        <v>9:54 AM / 0.7 m</v>
      </c>
      <c r="L84" s="9" t="str">
        <f>IF(ISTEXT(Tides!D84),Tides!D84,"")</f>
        <v>4:18 PM / 4.2 m</v>
      </c>
      <c r="M84" s="9" t="str">
        <f>IF(ISTEXT(Tides!E84),Tides!E84,"")</f>
        <v>10:22 PM / 0.8 m</v>
      </c>
      <c r="N84" s="9" t="str">
        <f>IF(ISTEXT(Tides!F84),Tides!F84,"")</f>
        <v/>
      </c>
      <c r="O84" s="56">
        <f t="shared" si="19"/>
        <v>0.32916666666666666</v>
      </c>
      <c r="P84" s="57">
        <f t="shared" si="20"/>
        <v>0.49583333333333329</v>
      </c>
      <c r="Q84" s="56">
        <f t="shared" si="21"/>
        <v>0.84861111111111109</v>
      </c>
      <c r="R84" s="58">
        <f t="shared" si="22"/>
        <v>1.0152777777777777</v>
      </c>
      <c r="S84" s="30">
        <f>Tides!H84</f>
        <v>0.26527777777777778</v>
      </c>
      <c r="T84" s="30">
        <f>Tides!I84</f>
        <v>0.7583333333333333</v>
      </c>
    </row>
    <row r="85" spans="1:20" ht="20" customHeight="1" x14ac:dyDescent="0.15">
      <c r="A85" s="2" t="str">
        <f>Tides!A85</f>
        <v>Thu 16</v>
      </c>
      <c r="B85" s="43">
        <f>IF(ISNUMBER(TIMEVALUE(LEFT(Tides!C85,8))),TIMEVALUE(LEFT(Tides!C85,8)),"")</f>
        <v>0.44374999999999998</v>
      </c>
      <c r="C85" s="38">
        <f>IF(ISNUMBER(VALUE(LEFT(RIGHT(Tides!C85,6),4))),VALUE(LEFT(RIGHT(Tides!C85,6),4)),"")</f>
        <v>1</v>
      </c>
      <c r="D85" s="74">
        <f t="shared" si="16"/>
        <v>2</v>
      </c>
      <c r="E85" s="43">
        <f>IF(ISNUMBER(TIMEVALUE(LEFT(Tides!E85,8))),TIMEVALUE(LEFT(Tides!E85,8)),"")</f>
        <v>0.96250000000000002</v>
      </c>
      <c r="F85" s="38">
        <f>IF(ISNUMBER(VALUE(LEFT(RIGHT(Tides!E85,6),4))),VALUE(LEFT(RIGHT(Tides!E85,6),4)),"")</f>
        <v>1.2</v>
      </c>
      <c r="G85" s="74">
        <f t="shared" si="17"/>
        <v>2</v>
      </c>
      <c r="I85" s="18" t="str">
        <f t="shared" si="18"/>
        <v>Thu 16</v>
      </c>
      <c r="J85" s="9" t="str">
        <f>IF(ISTEXT(Tides!B85),Tides!B85,"")</f>
        <v>4:43 AM / 3.8 m</v>
      </c>
      <c r="K85" s="9" t="str">
        <f>IF(ISTEXT(Tides!C85),Tides!C85,"")</f>
        <v>10:39 AM / 1.0 m</v>
      </c>
      <c r="L85" s="9" t="str">
        <f>IF(ISTEXT(Tides!D85),Tides!D85,"")</f>
        <v>5:08 PM / 3.8 m</v>
      </c>
      <c r="M85" s="9" t="str">
        <f>IF(ISTEXT(Tides!E85),Tides!E85,"")</f>
        <v>11:06 PM / 1.2 m</v>
      </c>
      <c r="N85" s="9" t="str">
        <f>IF(ISTEXT(Tides!F85),Tides!F85,"")</f>
        <v/>
      </c>
      <c r="O85" s="56">
        <f t="shared" si="19"/>
        <v>0.36041666666666666</v>
      </c>
      <c r="P85" s="57">
        <f t="shared" si="20"/>
        <v>0.52708333333333335</v>
      </c>
      <c r="Q85" s="56">
        <f t="shared" si="21"/>
        <v>0.87916666666666665</v>
      </c>
      <c r="R85" s="58">
        <f t="shared" si="22"/>
        <v>1.0458333333333334</v>
      </c>
      <c r="S85" s="30">
        <f>Tides!H85</f>
        <v>0.2638888888888889</v>
      </c>
      <c r="T85" s="30">
        <f>Tides!I85</f>
        <v>0.75972222222222219</v>
      </c>
    </row>
    <row r="86" spans="1:20" ht="20" customHeight="1" x14ac:dyDescent="0.15">
      <c r="A86" s="2" t="str">
        <f>Tides!A86</f>
        <v>Fri 17</v>
      </c>
      <c r="B86" s="43">
        <f>IF(ISNUMBER(TIMEVALUE(LEFT(Tides!C86,8))),TIMEVALUE(LEFT(Tides!C86,8)),"")</f>
        <v>0.47986111111111113</v>
      </c>
      <c r="C86" s="38">
        <f>IF(ISNUMBER(VALUE(LEFT(RIGHT(Tides!C86,6),4))),VALUE(LEFT(RIGHT(Tides!C86,6),4)),"")</f>
        <v>1.3</v>
      </c>
      <c r="D86" s="74">
        <f t="shared" si="16"/>
        <v>2</v>
      </c>
      <c r="E86" s="43">
        <f>IF(ISNUMBER(TIMEVALUE(LEFT(Tides!E86,8))),TIMEVALUE(LEFT(Tides!E86,8)),"")</f>
        <v>0.99930555555555556</v>
      </c>
      <c r="F86" s="38">
        <f>IF(ISNUMBER(VALUE(LEFT(RIGHT(Tides!E86,6),4))),VALUE(LEFT(RIGHT(Tides!E86,6),4)),"")</f>
        <v>1.6</v>
      </c>
      <c r="G86" s="74">
        <f t="shared" si="17"/>
        <v>1.5</v>
      </c>
      <c r="I86" s="18" t="str">
        <f t="shared" si="18"/>
        <v>Fri 17</v>
      </c>
      <c r="J86" s="9" t="str">
        <f>IF(ISTEXT(Tides!B86),Tides!B86,"")</f>
        <v>5:30 AM / 3.5 m</v>
      </c>
      <c r="K86" s="9" t="str">
        <f>IF(ISTEXT(Tides!C86),Tides!C86,"")</f>
        <v>11:31 AM / 1.3 m</v>
      </c>
      <c r="L86" s="9" t="str">
        <f>IF(ISTEXT(Tides!D86),Tides!D86,"")</f>
        <v>6:08 PM / 3.4 m</v>
      </c>
      <c r="M86" s="9" t="str">
        <f>IF(ISTEXT(Tides!E86),Tides!E86,"")</f>
        <v>11:59 PM / 1.6 m</v>
      </c>
      <c r="N86" s="9" t="str">
        <f>IF(ISTEXT(Tides!F86),Tides!F86,"")</f>
        <v/>
      </c>
      <c r="O86" s="56">
        <f t="shared" si="19"/>
        <v>0.39652777777777781</v>
      </c>
      <c r="P86" s="57">
        <f t="shared" si="20"/>
        <v>0.56319444444444444</v>
      </c>
      <c r="Q86" s="56">
        <f t="shared" si="21"/>
        <v>0.93680555555555556</v>
      </c>
      <c r="R86" s="58">
        <f t="shared" si="22"/>
        <v>1.0618055555555554</v>
      </c>
      <c r="S86" s="30">
        <f>Tides!H86</f>
        <v>0.26180555555555557</v>
      </c>
      <c r="T86" s="30">
        <f>Tides!I86</f>
        <v>0.76111111111111107</v>
      </c>
    </row>
    <row r="87" spans="1:20" ht="20" customHeight="1" x14ac:dyDescent="0.15">
      <c r="A87" s="2" t="str">
        <f>Tides!A87</f>
        <v>Sat 18</v>
      </c>
      <c r="B87" s="43">
        <f>IF(ISNUMBER(TIMEVALUE(LEFT(Tides!C87,8))),TIMEVALUE(LEFT(Tides!C87,8)),"")</f>
        <v>0.52847222222222223</v>
      </c>
      <c r="C87" s="38">
        <f>IF(ISNUMBER(VALUE(LEFT(RIGHT(Tides!C87,6),4))),VALUE(LEFT(RIGHT(Tides!C87,6),4)),"")</f>
        <v>1.5</v>
      </c>
      <c r="D87" s="74">
        <f t="shared" si="16"/>
        <v>1.5</v>
      </c>
      <c r="E87" s="43" t="str">
        <f>IF(ISNUMBER(TIMEVALUE(LEFT(Tides!E87,8))),TIMEVALUE(LEFT(Tides!E87,8)),"")</f>
        <v/>
      </c>
      <c r="F87" s="38" t="str">
        <f>IF(ISNUMBER(VALUE(LEFT(RIGHT(Tides!E87,6),4))),VALUE(LEFT(RIGHT(Tides!E87,6),4)),"")</f>
        <v/>
      </c>
      <c r="G87" s="74" t="str">
        <f t="shared" si="17"/>
        <v>No Restriction</v>
      </c>
      <c r="I87" s="18" t="str">
        <f t="shared" si="18"/>
        <v>Sat 18</v>
      </c>
      <c r="J87" s="9" t="str">
        <f>IF(ISTEXT(Tides!B87),Tides!B87,"")</f>
        <v>6:28 AM / 3.3 m</v>
      </c>
      <c r="K87" s="9" t="str">
        <f>IF(ISTEXT(Tides!C87),Tides!C87,"")</f>
        <v>12:41 PM / 1.5 m</v>
      </c>
      <c r="L87" s="9" t="str">
        <f>IF(ISTEXT(Tides!D87),Tides!D87,"")</f>
        <v>7:27 PM / 3.1 m</v>
      </c>
      <c r="M87" s="9" t="str">
        <f>IF(ISTEXT(Tides!E87),Tides!E87,"")</f>
        <v/>
      </c>
      <c r="N87" s="9" t="str">
        <f>IF(ISTEXT(Tides!F87),Tides!F87,"")</f>
        <v/>
      </c>
      <c r="O87" s="56">
        <f t="shared" si="19"/>
        <v>0.46597222222222223</v>
      </c>
      <c r="P87" s="57">
        <f t="shared" si="20"/>
        <v>0.59097222222222223</v>
      </c>
      <c r="Q87" s="56" t="str">
        <f t="shared" si="21"/>
        <v/>
      </c>
      <c r="R87" s="58" t="str">
        <f t="shared" si="22"/>
        <v/>
      </c>
      <c r="S87" s="30">
        <f>Tides!H87</f>
        <v>0.25972222222222224</v>
      </c>
      <c r="T87" s="30">
        <f>Tides!I87</f>
        <v>0.7631944444444444</v>
      </c>
    </row>
    <row r="88" spans="1:20" ht="20" customHeight="1" x14ac:dyDescent="0.15">
      <c r="A88" s="2" t="str">
        <f>Tides!A88</f>
        <v>Sun 19</v>
      </c>
      <c r="B88" s="43">
        <f>IF(ISNUMBER(TIMEVALUE(LEFT(Tides!C88,8))),TIMEVALUE(LEFT(Tides!C88,8)),"")</f>
        <v>5.347222222222222E-2</v>
      </c>
      <c r="C88" s="38">
        <f>IF(ISNUMBER(VALUE(LEFT(RIGHT(Tides!C88,6),4))),VALUE(LEFT(RIGHT(Tides!C88,6),4)),"")</f>
        <v>1.9</v>
      </c>
      <c r="D88" s="74" t="str">
        <f t="shared" si="16"/>
        <v>No Restriction</v>
      </c>
      <c r="E88" s="43">
        <f>IF(ISNUMBER(TIMEVALUE(LEFT(Tides!E88,8))),TIMEVALUE(LEFT(Tides!E88,8)),"")</f>
        <v>0.59861111111111109</v>
      </c>
      <c r="F88" s="38">
        <f>IF(ISNUMBER(VALUE(LEFT(RIGHT(Tides!E88,6),4))),VALUE(LEFT(RIGHT(Tides!E88,6),4)),"")</f>
        <v>1.6</v>
      </c>
      <c r="G88" s="74">
        <f t="shared" si="17"/>
        <v>1.5</v>
      </c>
      <c r="I88" s="18" t="str">
        <f t="shared" si="18"/>
        <v>Sun 19</v>
      </c>
      <c r="J88" s="9" t="str">
        <f>IF(ISTEXT(Tides!B88),Tides!B88,"")</f>
        <v/>
      </c>
      <c r="K88" s="9" t="str">
        <f>IF(ISTEXT(Tides!C88),Tides!C88,"")</f>
        <v>1:17 AM / 1.9 m</v>
      </c>
      <c r="L88" s="9" t="str">
        <f>IF(ISTEXT(Tides!D88),Tides!D88,"")</f>
        <v>7:45 AM / 3.1 m</v>
      </c>
      <c r="M88" s="9" t="str">
        <f>IF(ISTEXT(Tides!E88),Tides!E88,"")</f>
        <v>2:22 PM / 1.6 m</v>
      </c>
      <c r="N88" s="9" t="str">
        <f>IF(ISTEXT(Tides!F88),Tides!F88,"")</f>
        <v>9:02 PM / 3.0 m</v>
      </c>
      <c r="O88" s="56" t="str">
        <f t="shared" si="19"/>
        <v/>
      </c>
      <c r="P88" s="57" t="str">
        <f t="shared" si="20"/>
        <v/>
      </c>
      <c r="Q88" s="56">
        <f t="shared" si="21"/>
        <v>0.53611111111111109</v>
      </c>
      <c r="R88" s="58">
        <f t="shared" si="22"/>
        <v>0.66111111111111109</v>
      </c>
      <c r="S88" s="30">
        <f>Tides!H88</f>
        <v>0.25833333333333336</v>
      </c>
      <c r="T88" s="30">
        <f>Tides!I88</f>
        <v>0.76458333333333328</v>
      </c>
    </row>
    <row r="89" spans="1:20" ht="20" customHeight="1" x14ac:dyDescent="0.15">
      <c r="A89" s="2" t="str">
        <f>Tides!A89</f>
        <v>Mon 20</v>
      </c>
      <c r="B89" s="43">
        <f>IF(ISNUMBER(TIMEVALUE(LEFT(Tides!C89,8))),TIMEVALUE(LEFT(Tides!C89,8)),"")</f>
        <v>0.12708333333333333</v>
      </c>
      <c r="C89" s="38">
        <f>IF(ISNUMBER(VALUE(LEFT(RIGHT(Tides!C89,6),4))),VALUE(LEFT(RIGHT(Tides!C89,6),4)),"")</f>
        <v>2</v>
      </c>
      <c r="D89" s="74" t="str">
        <f t="shared" si="16"/>
        <v>No Restriction</v>
      </c>
      <c r="E89" s="43">
        <f>IF(ISNUMBER(TIMEVALUE(LEFT(Tides!E89,8))),TIMEVALUE(LEFT(Tides!E89,8)),"")</f>
        <v>0.66319444444444442</v>
      </c>
      <c r="F89" s="38">
        <f>IF(ISNUMBER(VALUE(LEFT(RIGHT(Tides!E89,6),4))),VALUE(LEFT(RIGHT(Tides!E89,6),4)),"")</f>
        <v>1.5</v>
      </c>
      <c r="G89" s="74">
        <f t="shared" si="17"/>
        <v>1.5</v>
      </c>
      <c r="I89" s="18" t="str">
        <f t="shared" si="18"/>
        <v>Mon 20</v>
      </c>
      <c r="J89" s="9" t="str">
        <f>IF(ISTEXT(Tides!B89),Tides!B89,"")</f>
        <v/>
      </c>
      <c r="K89" s="9" t="str">
        <f>IF(ISTEXT(Tides!C89),Tides!C89,"")</f>
        <v>3:03 AM / 2.0 m</v>
      </c>
      <c r="L89" s="9" t="str">
        <f>IF(ISTEXT(Tides!D89),Tides!D89,"")</f>
        <v>9:12 AM / 3.2 m</v>
      </c>
      <c r="M89" s="9" t="str">
        <f>IF(ISTEXT(Tides!E89),Tides!E89,"")</f>
        <v>3:55 PM / 1.5 m</v>
      </c>
      <c r="N89" s="9" t="str">
        <f>IF(ISTEXT(Tides!F89),Tides!F89,"")</f>
        <v>10:24 PM / 3.1 m</v>
      </c>
      <c r="O89" s="56" t="str">
        <f t="shared" si="19"/>
        <v/>
      </c>
      <c r="P89" s="57" t="str">
        <f t="shared" si="20"/>
        <v/>
      </c>
      <c r="Q89" s="56">
        <f t="shared" si="21"/>
        <v>0.60069444444444442</v>
      </c>
      <c r="R89" s="58">
        <f t="shared" si="22"/>
        <v>0.72569444444444442</v>
      </c>
      <c r="S89" s="30">
        <f>Tides!H89</f>
        <v>0.25624999999999998</v>
      </c>
      <c r="T89" s="30">
        <f>Tides!I89</f>
        <v>0.76597222222222228</v>
      </c>
    </row>
    <row r="90" spans="1:20" ht="20" customHeight="1" x14ac:dyDescent="0.15">
      <c r="A90" s="2" t="str">
        <f>Tides!A90</f>
        <v>Tue 21</v>
      </c>
      <c r="B90" s="43">
        <f>IF(ISNUMBER(TIMEVALUE(LEFT(Tides!C90,8))),TIMEVALUE(LEFT(Tides!C90,8)),"")</f>
        <v>0.18194444444444444</v>
      </c>
      <c r="C90" s="38">
        <f>IF(ISNUMBER(VALUE(LEFT(RIGHT(Tides!C90,6),4))),VALUE(LEFT(RIGHT(Tides!C90,6),4)),"")</f>
        <v>1.8</v>
      </c>
      <c r="D90" s="74" t="str">
        <f t="shared" si="16"/>
        <v>No Restriction</v>
      </c>
      <c r="E90" s="43">
        <f>IF(ISNUMBER(TIMEVALUE(LEFT(Tides!E90,8))),TIMEVALUE(LEFT(Tides!E90,8)),"")</f>
        <v>0.70486111111111116</v>
      </c>
      <c r="F90" s="38">
        <f>IF(ISNUMBER(VALUE(LEFT(RIGHT(Tides!E90,6),4))),VALUE(LEFT(RIGHT(Tides!E90,6),4)),"")</f>
        <v>1.3</v>
      </c>
      <c r="G90" s="74">
        <f t="shared" si="17"/>
        <v>2</v>
      </c>
      <c r="I90" s="18" t="str">
        <f t="shared" si="18"/>
        <v>Tue 21</v>
      </c>
      <c r="J90" s="9" t="str">
        <f>IF(ISTEXT(Tides!B90),Tides!B90,"")</f>
        <v/>
      </c>
      <c r="K90" s="9" t="str">
        <f>IF(ISTEXT(Tides!C90),Tides!C90,"")</f>
        <v>4:22 AM / 1.8 m</v>
      </c>
      <c r="L90" s="9" t="str">
        <f>IF(ISTEXT(Tides!D90),Tides!D90,"")</f>
        <v>10:24 AM / 3.3 m</v>
      </c>
      <c r="M90" s="9" t="str">
        <f>IF(ISTEXT(Tides!E90),Tides!E90,"")</f>
        <v>4:55 PM / 1.3 m</v>
      </c>
      <c r="N90" s="9" t="str">
        <f>IF(ISTEXT(Tides!F90),Tides!F90,"")</f>
        <v>11:19 PM / 3.3 m</v>
      </c>
      <c r="O90" s="56" t="str">
        <f t="shared" si="19"/>
        <v/>
      </c>
      <c r="P90" s="57" t="str">
        <f t="shared" si="20"/>
        <v/>
      </c>
      <c r="Q90" s="56">
        <f t="shared" si="21"/>
        <v>0.62152777777777779</v>
      </c>
      <c r="R90" s="58">
        <f t="shared" si="22"/>
        <v>0.78819444444444453</v>
      </c>
      <c r="S90" s="30">
        <f>Tides!H90</f>
        <v>0.25416666666666665</v>
      </c>
      <c r="T90" s="30">
        <f>Tides!I90</f>
        <v>0.76736111111111116</v>
      </c>
    </row>
    <row r="91" spans="1:20" ht="20" customHeight="1" x14ac:dyDescent="0.15">
      <c r="A91" s="2" t="str">
        <f>Tides!A91</f>
        <v>Wed 22</v>
      </c>
      <c r="B91" s="43">
        <f>IF(ISNUMBER(TIMEVALUE(LEFT(Tides!C91,8))),TIMEVALUE(LEFT(Tides!C91,8)),"")</f>
        <v>0.21597222222222223</v>
      </c>
      <c r="C91" s="38">
        <f>IF(ISNUMBER(VALUE(LEFT(RIGHT(Tides!C91,6),4))),VALUE(LEFT(RIGHT(Tides!C91,6),4)),"")</f>
        <v>1.6</v>
      </c>
      <c r="D91" s="74">
        <f t="shared" si="16"/>
        <v>1.5</v>
      </c>
      <c r="E91" s="43">
        <f>IF(ISNUMBER(TIMEVALUE(LEFT(Tides!E91,8))),TIMEVALUE(LEFT(Tides!E91,8)),"")</f>
        <v>0.73402777777777772</v>
      </c>
      <c r="F91" s="38">
        <f>IF(ISNUMBER(VALUE(LEFT(RIGHT(Tides!E91,6),4))),VALUE(LEFT(RIGHT(Tides!E91,6),4)),"")</f>
        <v>1.1000000000000001</v>
      </c>
      <c r="G91" s="74">
        <f t="shared" si="17"/>
        <v>2</v>
      </c>
      <c r="I91" s="18" t="str">
        <f t="shared" si="18"/>
        <v>Wed 22</v>
      </c>
      <c r="J91" s="9" t="str">
        <f>IF(ISTEXT(Tides!B91),Tides!B91,"")</f>
        <v/>
      </c>
      <c r="K91" s="9" t="str">
        <f>IF(ISTEXT(Tides!C91),Tides!C91,"")</f>
        <v>5:11 AM / 1.6 m</v>
      </c>
      <c r="L91" s="9" t="str">
        <f>IF(ISTEXT(Tides!D91),Tides!D91,"")</f>
        <v>11:16 AM / 3.5 m</v>
      </c>
      <c r="M91" s="9" t="str">
        <f>IF(ISTEXT(Tides!E91),Tides!E91,"")</f>
        <v>5:37 PM / 1.1 m</v>
      </c>
      <c r="N91" s="9" t="str">
        <f>IF(ISTEXT(Tides!F91),Tides!F91,"")</f>
        <v>11:58 PM / 3.5 m</v>
      </c>
      <c r="O91" s="56">
        <f t="shared" si="19"/>
        <v>0.15347222222222223</v>
      </c>
      <c r="P91" s="57">
        <f t="shared" si="20"/>
        <v>0.27847222222222223</v>
      </c>
      <c r="Q91" s="56">
        <f t="shared" si="21"/>
        <v>0.65069444444444435</v>
      </c>
      <c r="R91" s="58">
        <f t="shared" si="22"/>
        <v>0.81736111111111109</v>
      </c>
      <c r="S91" s="30">
        <f>Tides!H91</f>
        <v>0.25208333333333333</v>
      </c>
      <c r="T91" s="30">
        <f>Tides!I91</f>
        <v>0.76875000000000004</v>
      </c>
    </row>
    <row r="92" spans="1:20" ht="20" customHeight="1" x14ac:dyDescent="0.15">
      <c r="A92" s="2" t="str">
        <f>Tides!A92</f>
        <v>Thu 23</v>
      </c>
      <c r="B92" s="43">
        <f>IF(ISNUMBER(TIMEVALUE(LEFT(Tides!C92,8))),TIMEVALUE(LEFT(Tides!C92,8)),"")</f>
        <v>0.24166666666666667</v>
      </c>
      <c r="C92" s="38">
        <f>IF(ISNUMBER(VALUE(LEFT(RIGHT(Tides!C92,6),4))),VALUE(LEFT(RIGHT(Tides!C92,6),4)),"")</f>
        <v>1.4</v>
      </c>
      <c r="D92" s="74">
        <f t="shared" si="16"/>
        <v>1.5</v>
      </c>
      <c r="E92" s="43">
        <f>IF(ISNUMBER(TIMEVALUE(LEFT(Tides!E92,8))),TIMEVALUE(LEFT(Tides!E92,8)),"")</f>
        <v>0.7583333333333333</v>
      </c>
      <c r="F92" s="38">
        <f>IF(ISNUMBER(VALUE(LEFT(RIGHT(Tides!E92,6),4))),VALUE(LEFT(RIGHT(Tides!E92,6),4)),"")</f>
        <v>0.9</v>
      </c>
      <c r="G92" s="74">
        <f t="shared" si="17"/>
        <v>2</v>
      </c>
      <c r="I92" s="18" t="str">
        <f t="shared" si="18"/>
        <v>Thu 23</v>
      </c>
      <c r="J92" s="9" t="str">
        <f>IF(ISTEXT(Tides!B92),Tides!B92,"")</f>
        <v/>
      </c>
      <c r="K92" s="9" t="str">
        <f>IF(ISTEXT(Tides!C92),Tides!C92,"")</f>
        <v>5:48 AM / 1.4 m</v>
      </c>
      <c r="L92" s="9" t="str">
        <f>IF(ISTEXT(Tides!D92),Tides!D92,"")</f>
        <v>11:57 AM / 3.7 m</v>
      </c>
      <c r="M92" s="9" t="str">
        <f>IF(ISTEXT(Tides!E92),Tides!E92,"")</f>
        <v>6:12 PM / 0.9 m</v>
      </c>
      <c r="N92" s="9" t="str">
        <f>IF(ISTEXT(Tides!F92),Tides!F92,"")</f>
        <v/>
      </c>
      <c r="O92" s="56">
        <f t="shared" si="19"/>
        <v>0.17916666666666667</v>
      </c>
      <c r="P92" s="57">
        <f t="shared" si="20"/>
        <v>0.3041666666666667</v>
      </c>
      <c r="Q92" s="56">
        <f t="shared" si="21"/>
        <v>0.67499999999999993</v>
      </c>
      <c r="R92" s="58">
        <f t="shared" si="22"/>
        <v>0.84166666666666667</v>
      </c>
      <c r="S92" s="30">
        <f>Tides!H92</f>
        <v>0.25069444444444444</v>
      </c>
      <c r="T92" s="30">
        <f>Tides!I92</f>
        <v>0.77013888888888893</v>
      </c>
    </row>
    <row r="93" spans="1:20" ht="20" customHeight="1" x14ac:dyDescent="0.15">
      <c r="A93" s="2" t="str">
        <f>Tides!A93</f>
        <v>Fri 24</v>
      </c>
      <c r="B93" s="43">
        <f>IF(ISNUMBER(TIMEVALUE(LEFT(Tides!C93,8))),TIMEVALUE(LEFT(Tides!C93,8)),"")</f>
        <v>0.26458333333333334</v>
      </c>
      <c r="C93" s="38">
        <f>IF(ISNUMBER(VALUE(LEFT(RIGHT(Tides!C93,6),4))),VALUE(LEFT(RIGHT(Tides!C93,6),4)),"")</f>
        <v>1.2</v>
      </c>
      <c r="D93" s="74">
        <f t="shared" si="16"/>
        <v>2</v>
      </c>
      <c r="E93" s="43">
        <f>IF(ISNUMBER(TIMEVALUE(LEFT(Tides!E93,8))),TIMEVALUE(LEFT(Tides!E93,8)),"")</f>
        <v>0.77986111111111112</v>
      </c>
      <c r="F93" s="38">
        <f>IF(ISNUMBER(VALUE(LEFT(RIGHT(Tides!E93,6),4))),VALUE(LEFT(RIGHT(Tides!E93,6),4)),"")</f>
        <v>0.8</v>
      </c>
      <c r="G93" s="74">
        <f t="shared" si="17"/>
        <v>2</v>
      </c>
      <c r="I93" s="18" t="str">
        <f t="shared" si="18"/>
        <v>Fri 24</v>
      </c>
      <c r="J93" s="9" t="str">
        <f>IF(ISTEXT(Tides!B93),Tides!B93,"")</f>
        <v>12:30 AM / 3.7 m</v>
      </c>
      <c r="K93" s="9" t="str">
        <f>IF(ISTEXT(Tides!C93),Tides!C93,"")</f>
        <v>6:21 AM / 1.2 m</v>
      </c>
      <c r="L93" s="9" t="str">
        <f>IF(ISTEXT(Tides!D93),Tides!D93,"")</f>
        <v>12:32 PM / 3.9 m</v>
      </c>
      <c r="M93" s="9" t="str">
        <f>IF(ISTEXT(Tides!E93),Tides!E93,"")</f>
        <v>6:43 PM / 0.8 m</v>
      </c>
      <c r="N93" s="9" t="str">
        <f>IF(ISTEXT(Tides!F93),Tides!F93,"")</f>
        <v/>
      </c>
      <c r="O93" s="56">
        <f t="shared" si="19"/>
        <v>0.18125000000000002</v>
      </c>
      <c r="P93" s="57">
        <f t="shared" si="20"/>
        <v>0.34791666666666665</v>
      </c>
      <c r="Q93" s="56">
        <f t="shared" si="21"/>
        <v>0.69652777777777775</v>
      </c>
      <c r="R93" s="58">
        <f t="shared" si="22"/>
        <v>0.86319444444444449</v>
      </c>
      <c r="S93" s="30">
        <f>Tides!H93</f>
        <v>0.24861111111111112</v>
      </c>
      <c r="T93" s="30">
        <f>Tides!I93</f>
        <v>0.77152777777777781</v>
      </c>
    </row>
    <row r="94" spans="1:20" ht="20" customHeight="1" x14ac:dyDescent="0.15">
      <c r="A94" s="2" t="str">
        <f>Tides!A94</f>
        <v>Sat 25</v>
      </c>
      <c r="B94" s="43">
        <f>IF(ISNUMBER(TIMEVALUE(LEFT(Tides!C94,8))),TIMEVALUE(LEFT(Tides!C94,8)),"")</f>
        <v>0.28611111111111109</v>
      </c>
      <c r="C94" s="38">
        <f>IF(ISNUMBER(VALUE(LEFT(RIGHT(Tides!C94,6),4))),VALUE(LEFT(RIGHT(Tides!C94,6),4)),"")</f>
        <v>1</v>
      </c>
      <c r="D94" s="74">
        <f t="shared" si="16"/>
        <v>2</v>
      </c>
      <c r="E94" s="43">
        <f>IF(ISNUMBER(TIMEVALUE(LEFT(Tides!E94,8))),TIMEVALUE(LEFT(Tides!E94,8)),"")</f>
        <v>0.80069444444444449</v>
      </c>
      <c r="F94" s="38">
        <f>IF(ISNUMBER(VALUE(LEFT(RIGHT(Tides!E94,6),4))),VALUE(LEFT(RIGHT(Tides!E94,6),4)),"")</f>
        <v>0.7</v>
      </c>
      <c r="G94" s="74">
        <f t="shared" si="17"/>
        <v>2</v>
      </c>
      <c r="I94" s="18" t="str">
        <f t="shared" si="18"/>
        <v>Sat 25</v>
      </c>
      <c r="J94" s="9" t="str">
        <f>IF(ISTEXT(Tides!B94),Tides!B94,"")</f>
        <v>12:59 AM / 3.8 m</v>
      </c>
      <c r="K94" s="9" t="str">
        <f>IF(ISTEXT(Tides!C94),Tides!C94,"")</f>
        <v>6:52 AM / 1.0 m</v>
      </c>
      <c r="L94" s="9" t="str">
        <f>IF(ISTEXT(Tides!D94),Tides!D94,"")</f>
        <v>1:03 PM / 4.1 m</v>
      </c>
      <c r="M94" s="9" t="str">
        <f>IF(ISTEXT(Tides!E94),Tides!E94,"")</f>
        <v>7:13 PM / 0.7 m</v>
      </c>
      <c r="N94" s="9" t="str">
        <f>IF(ISTEXT(Tides!F94),Tides!F94,"")</f>
        <v/>
      </c>
      <c r="O94" s="56">
        <f t="shared" si="19"/>
        <v>0.20277777777777778</v>
      </c>
      <c r="P94" s="57">
        <f t="shared" si="20"/>
        <v>0.36944444444444441</v>
      </c>
      <c r="Q94" s="56">
        <f t="shared" si="21"/>
        <v>0.71736111111111112</v>
      </c>
      <c r="R94" s="58">
        <f t="shared" si="22"/>
        <v>0.88402777777777786</v>
      </c>
      <c r="S94" s="30">
        <f>Tides!H94</f>
        <v>0.24652777777777779</v>
      </c>
      <c r="T94" s="30">
        <f>Tides!I94</f>
        <v>0.77361111111111114</v>
      </c>
    </row>
    <row r="95" spans="1:20" ht="20" customHeight="1" x14ac:dyDescent="0.15">
      <c r="A95" s="2" t="str">
        <f>Tides!A95</f>
        <v>Sun 26</v>
      </c>
      <c r="B95" s="43">
        <f>IF(ISNUMBER(TIMEVALUE(LEFT(Tides!C95,8))),TIMEVALUE(LEFT(Tides!C95,8)),"")</f>
        <v>0.34791666666666665</v>
      </c>
      <c r="C95" s="38">
        <f>IF(ISNUMBER(VALUE(LEFT(RIGHT(Tides!C95,6),4))),VALUE(LEFT(RIGHT(Tides!C95,6),4)),"")</f>
        <v>0.8</v>
      </c>
      <c r="D95" s="74">
        <f t="shared" si="16"/>
        <v>2</v>
      </c>
      <c r="E95" s="43">
        <f>IF(ISNUMBER(TIMEVALUE(LEFT(Tides!E95,8))),TIMEVALUE(LEFT(Tides!E95,8)),"")</f>
        <v>0.86250000000000004</v>
      </c>
      <c r="F95" s="38">
        <f>IF(ISNUMBER(VALUE(LEFT(RIGHT(Tides!E95,6),4))),VALUE(LEFT(RIGHT(Tides!E95,6),4)),"")</f>
        <v>0.6</v>
      </c>
      <c r="G95" s="74">
        <f t="shared" si="17"/>
        <v>2.5</v>
      </c>
      <c r="I95" s="18" t="str">
        <f t="shared" si="18"/>
        <v>Sun 26</v>
      </c>
      <c r="J95" s="9" t="str">
        <f>IF(ISTEXT(Tides!B95),Tides!B95,"")</f>
        <v>2:27 AM / 3.9 m</v>
      </c>
      <c r="K95" s="9" t="str">
        <f>IF(ISTEXT(Tides!C95),Tides!C95,"")</f>
        <v>8:21 AM / 0.8 m</v>
      </c>
      <c r="L95" s="9" t="str">
        <f>IF(ISTEXT(Tides!D95),Tides!D95,"")</f>
        <v>2:33 PM / 4.1 m</v>
      </c>
      <c r="M95" s="9" t="str">
        <f>IF(ISTEXT(Tides!E95),Tides!E95,"")</f>
        <v>8:42 PM / 0.6 m</v>
      </c>
      <c r="N95" s="9" t="str">
        <f>IF(ISTEXT(Tides!F95),Tides!F95,"")</f>
        <v/>
      </c>
      <c r="O95" s="56">
        <f t="shared" si="19"/>
        <v>0.26458333333333334</v>
      </c>
      <c r="P95" s="57">
        <f t="shared" si="20"/>
        <v>0.43124999999999997</v>
      </c>
      <c r="Q95" s="56">
        <f t="shared" si="21"/>
        <v>0.75833333333333341</v>
      </c>
      <c r="R95" s="58">
        <f t="shared" si="22"/>
        <v>0.96666666666666667</v>
      </c>
      <c r="S95" s="30">
        <f>Tides!H95</f>
        <v>0.28611111111111109</v>
      </c>
      <c r="T95" s="30">
        <f>Tides!I95</f>
        <v>0.81666666666666665</v>
      </c>
    </row>
    <row r="96" spans="1:20" ht="20" customHeight="1" x14ac:dyDescent="0.15">
      <c r="A96" s="2" t="str">
        <f>Tides!A96</f>
        <v>Mon 27</v>
      </c>
      <c r="B96" s="43">
        <f>IF(ISNUMBER(TIMEVALUE(LEFT(Tides!C96,8))),TIMEVALUE(LEFT(Tides!C96,8)),"")</f>
        <v>0.36875000000000002</v>
      </c>
      <c r="C96" s="38">
        <f>IF(ISNUMBER(VALUE(LEFT(RIGHT(Tides!C96,6),4))),VALUE(LEFT(RIGHT(Tides!C96,6),4)),"")</f>
        <v>0.8</v>
      </c>
      <c r="D96" s="74">
        <f t="shared" si="16"/>
        <v>2</v>
      </c>
      <c r="E96" s="43">
        <f>IF(ISNUMBER(TIMEVALUE(LEFT(Tides!E96,8))),TIMEVALUE(LEFT(Tides!E96,8)),"")</f>
        <v>0.88263888888888886</v>
      </c>
      <c r="F96" s="38">
        <f>IF(ISNUMBER(VALUE(LEFT(RIGHT(Tides!E96,6),4))),VALUE(LEFT(RIGHT(Tides!E96,6),4)),"")</f>
        <v>0.6</v>
      </c>
      <c r="G96" s="74">
        <f t="shared" si="17"/>
        <v>2.5</v>
      </c>
      <c r="I96" s="18" t="str">
        <f t="shared" si="18"/>
        <v>Mon 27</v>
      </c>
      <c r="J96" s="9" t="str">
        <f>IF(ISTEXT(Tides!B96),Tides!B96,"")</f>
        <v>2:55 AM / 4.0 m</v>
      </c>
      <c r="K96" s="9" t="str">
        <f>IF(ISTEXT(Tides!C96),Tides!C96,"")</f>
        <v>8:51 AM / 0.8 m</v>
      </c>
      <c r="L96" s="9" t="str">
        <f>IF(ISTEXT(Tides!D96),Tides!D96,"")</f>
        <v>3:03 PM / 4.2 m</v>
      </c>
      <c r="M96" s="9" t="str">
        <f>IF(ISTEXT(Tides!E96),Tides!E96,"")</f>
        <v>9:11 PM / 0.6 m</v>
      </c>
      <c r="N96" s="9" t="str">
        <f>IF(ISTEXT(Tides!F96),Tides!F96,"")</f>
        <v/>
      </c>
      <c r="O96" s="56">
        <f t="shared" si="19"/>
        <v>0.28541666666666671</v>
      </c>
      <c r="P96" s="57">
        <f t="shared" si="20"/>
        <v>0.45208333333333334</v>
      </c>
      <c r="Q96" s="56">
        <f t="shared" si="21"/>
        <v>0.77847222222222223</v>
      </c>
      <c r="R96" s="58">
        <f t="shared" si="22"/>
        <v>0.98680555555555549</v>
      </c>
      <c r="S96" s="30">
        <f>Tides!H96</f>
        <v>0.28402777777777777</v>
      </c>
      <c r="T96" s="30">
        <f>Tides!I96</f>
        <v>0.81805555555555554</v>
      </c>
    </row>
    <row r="97" spans="1:20" ht="20" customHeight="1" x14ac:dyDescent="0.15">
      <c r="A97" s="2" t="str">
        <f>Tides!A97</f>
        <v>Tue 28</v>
      </c>
      <c r="B97" s="43">
        <f>IF(ISNUMBER(TIMEVALUE(LEFT(Tides!C97,8))),TIMEVALUE(LEFT(Tides!C97,8)),"")</f>
        <v>0.3888888888888889</v>
      </c>
      <c r="C97" s="38">
        <f>IF(ISNUMBER(VALUE(LEFT(RIGHT(Tides!C97,6),4))),VALUE(LEFT(RIGHT(Tides!C97,6),4)),"")</f>
        <v>0.8</v>
      </c>
      <c r="D97" s="74">
        <f t="shared" si="16"/>
        <v>2</v>
      </c>
      <c r="E97" s="43">
        <f>IF(ISNUMBER(TIMEVALUE(LEFT(Tides!E97,8))),TIMEVALUE(LEFT(Tides!E97,8)),"")</f>
        <v>0.90277777777777779</v>
      </c>
      <c r="F97" s="38">
        <f>IF(ISNUMBER(VALUE(LEFT(RIGHT(Tides!E97,6),4))),VALUE(LEFT(RIGHT(Tides!E97,6),4)),"")</f>
        <v>0.7</v>
      </c>
      <c r="G97" s="74">
        <f t="shared" si="17"/>
        <v>2</v>
      </c>
      <c r="I97" s="18" t="str">
        <f t="shared" si="18"/>
        <v>Tue 28</v>
      </c>
      <c r="J97" s="9" t="str">
        <f>IF(ISTEXT(Tides!B97),Tides!B97,"")</f>
        <v>3:23 AM / 4.0 m</v>
      </c>
      <c r="K97" s="9" t="str">
        <f>IF(ISTEXT(Tides!C97),Tides!C97,"")</f>
        <v>9:20 AM / 0.8 m</v>
      </c>
      <c r="L97" s="9" t="str">
        <f>IF(ISTEXT(Tides!D97),Tides!D97,"")</f>
        <v>3:33 PM / 4.1 m</v>
      </c>
      <c r="M97" s="9" t="str">
        <f>IF(ISTEXT(Tides!E97),Tides!E97,"")</f>
        <v>9:40 PM / 0.7 m</v>
      </c>
      <c r="N97" s="9" t="str">
        <f>IF(ISTEXT(Tides!F97),Tides!F97,"")</f>
        <v/>
      </c>
      <c r="O97" s="56">
        <f t="shared" si="19"/>
        <v>0.30555555555555558</v>
      </c>
      <c r="P97" s="57">
        <f t="shared" si="20"/>
        <v>0.47222222222222221</v>
      </c>
      <c r="Q97" s="56">
        <f t="shared" si="21"/>
        <v>0.81944444444444442</v>
      </c>
      <c r="R97" s="58">
        <f t="shared" si="22"/>
        <v>0.98611111111111116</v>
      </c>
      <c r="S97" s="30">
        <f>Tides!H97</f>
        <v>0.28263888888888888</v>
      </c>
      <c r="T97" s="30">
        <f>Tides!I97</f>
        <v>0.81944444444444442</v>
      </c>
    </row>
    <row r="98" spans="1:20" ht="20" customHeight="1" x14ac:dyDescent="0.15">
      <c r="A98" s="2" t="str">
        <f>Tides!A98</f>
        <v>Wed 29</v>
      </c>
      <c r="B98" s="43">
        <f>IF(ISNUMBER(TIMEVALUE(LEFT(Tides!C98,8))),TIMEVALUE(LEFT(Tides!C98,8)),"")</f>
        <v>0.41041666666666665</v>
      </c>
      <c r="C98" s="38">
        <f>IF(ISNUMBER(VALUE(LEFT(RIGHT(Tides!C98,6),4))),VALUE(LEFT(RIGHT(Tides!C98,6),4)),"")</f>
        <v>0.8</v>
      </c>
      <c r="D98" s="74">
        <f t="shared" si="16"/>
        <v>2</v>
      </c>
      <c r="E98" s="43">
        <f>IF(ISNUMBER(TIMEVALUE(LEFT(Tides!E98,8))),TIMEVALUE(LEFT(Tides!E98,8)),"")</f>
        <v>0.9243055555555556</v>
      </c>
      <c r="F98" s="38">
        <f>IF(ISNUMBER(VALUE(LEFT(RIGHT(Tides!E98,6),4))),VALUE(LEFT(RIGHT(Tides!E98,6),4)),"")</f>
        <v>0.8</v>
      </c>
      <c r="G98" s="74">
        <f t="shared" si="17"/>
        <v>2</v>
      </c>
      <c r="I98" s="18" t="str">
        <f t="shared" si="18"/>
        <v>Wed 29</v>
      </c>
      <c r="J98" s="9" t="str">
        <f>IF(ISTEXT(Tides!B98),Tides!B98,"")</f>
        <v>3:52 AM / 3.9 m</v>
      </c>
      <c r="K98" s="9" t="str">
        <f>IF(ISTEXT(Tides!C98),Tides!C98,"")</f>
        <v>9:51 AM / 0.8 m</v>
      </c>
      <c r="L98" s="9" t="str">
        <f>IF(ISTEXT(Tides!D98),Tides!D98,"")</f>
        <v>4:05 PM / 4.0 m</v>
      </c>
      <c r="M98" s="9" t="str">
        <f>IF(ISTEXT(Tides!E98),Tides!E98,"")</f>
        <v>10:11 PM / 0.8 m</v>
      </c>
      <c r="N98" s="9" t="str">
        <f>IF(ISTEXT(Tides!F98),Tides!F98,"")</f>
        <v/>
      </c>
      <c r="O98" s="56">
        <f t="shared" si="19"/>
        <v>0.32708333333333334</v>
      </c>
      <c r="P98" s="57">
        <f t="shared" si="20"/>
        <v>0.49374999999999997</v>
      </c>
      <c r="Q98" s="56">
        <f t="shared" si="21"/>
        <v>0.84097222222222223</v>
      </c>
      <c r="R98" s="58">
        <f t="shared" si="22"/>
        <v>1.007638888888889</v>
      </c>
      <c r="S98" s="30">
        <f>Tides!H98</f>
        <v>0.28055555555555556</v>
      </c>
      <c r="T98" s="30">
        <f>Tides!I98</f>
        <v>0.8208333333333333</v>
      </c>
    </row>
    <row r="99" spans="1:20" ht="20" customHeight="1" x14ac:dyDescent="0.15">
      <c r="A99" s="2" t="str">
        <f>Tides!A99</f>
        <v>Thu 30</v>
      </c>
      <c r="B99" s="43">
        <f>IF(ISNUMBER(TIMEVALUE(LEFT(Tides!C99,8))),TIMEVALUE(LEFT(Tides!C99,8)),"")</f>
        <v>0.43333333333333335</v>
      </c>
      <c r="C99" s="38">
        <f>IF(ISNUMBER(VALUE(LEFT(RIGHT(Tides!C99,6),4))),VALUE(LEFT(RIGHT(Tides!C99,6),4)),"")</f>
        <v>0.9</v>
      </c>
      <c r="D99" s="74">
        <f t="shared" si="16"/>
        <v>2</v>
      </c>
      <c r="E99" s="43">
        <f>IF(ISNUMBER(TIMEVALUE(LEFT(Tides!E99,8))),TIMEVALUE(LEFT(Tides!E99,8)),"")</f>
        <v>0.94791666666666663</v>
      </c>
      <c r="F99" s="38">
        <f>IF(ISNUMBER(VALUE(LEFT(RIGHT(Tides!E99,6),4))),VALUE(LEFT(RIGHT(Tides!E99,6),4)),"")</f>
        <v>1</v>
      </c>
      <c r="G99" s="74">
        <f t="shared" si="17"/>
        <v>2</v>
      </c>
      <c r="I99" s="18" t="str">
        <f t="shared" si="18"/>
        <v>Thu 30</v>
      </c>
      <c r="J99" s="9" t="str">
        <f>IF(ISTEXT(Tides!B99),Tides!B99,"")</f>
        <v>4:22 AM / 3.8 m</v>
      </c>
      <c r="K99" s="9" t="str">
        <f>IF(ISTEXT(Tides!C99),Tides!C99,"")</f>
        <v>10:24 AM / 0.9 m</v>
      </c>
      <c r="L99" s="9" t="str">
        <f>IF(ISTEXT(Tides!D99),Tides!D99,"")</f>
        <v>4:40 PM / 3.9 m</v>
      </c>
      <c r="M99" s="9" t="str">
        <f>IF(ISTEXT(Tides!E99),Tides!E99,"")</f>
        <v>10:45 PM / 1.0 m</v>
      </c>
      <c r="N99" s="9" t="str">
        <f>IF(ISTEXT(Tides!F99),Tides!F99,"")</f>
        <v/>
      </c>
      <c r="O99" s="56">
        <f t="shared" si="19"/>
        <v>0.35000000000000003</v>
      </c>
      <c r="P99" s="57">
        <f t="shared" si="20"/>
        <v>0.51666666666666672</v>
      </c>
      <c r="Q99" s="56">
        <f t="shared" si="21"/>
        <v>0.86458333333333326</v>
      </c>
      <c r="R99" s="58">
        <f t="shared" si="22"/>
        <v>1.03125</v>
      </c>
      <c r="S99" s="30">
        <f>Tides!H99</f>
        <v>0.27847222222222223</v>
      </c>
      <c r="T99" s="30">
        <f>Tides!I99</f>
        <v>0.82222222222222219</v>
      </c>
    </row>
    <row r="100" spans="1:20" ht="20" customHeight="1" thickBot="1" x14ac:dyDescent="0.2">
      <c r="A100" s="2" t="str">
        <f>Tides!A100</f>
        <v>Fri 31</v>
      </c>
      <c r="B100" s="43">
        <f>IF(ISNUMBER(TIMEVALUE(LEFT(Tides!C100,8))),TIMEVALUE(LEFT(Tides!C100,8)),"")</f>
        <v>0.45902777777777776</v>
      </c>
      <c r="C100" s="38">
        <f>IF(ISNUMBER(VALUE(LEFT(RIGHT(Tides!C100,6),4))),VALUE(LEFT(RIGHT(Tides!C100,6),4)),"")</f>
        <v>1</v>
      </c>
      <c r="D100" s="74">
        <f t="shared" si="16"/>
        <v>2</v>
      </c>
      <c r="E100" s="43">
        <f>IF(ISNUMBER(TIMEVALUE(LEFT(Tides!E100,8))),TIMEVALUE(LEFT(Tides!E100,8)),"")</f>
        <v>0.97499999999999998</v>
      </c>
      <c r="F100" s="38">
        <f>IF(ISNUMBER(VALUE(LEFT(RIGHT(Tides!E100,6),4))),VALUE(LEFT(RIGHT(Tides!E100,6),4)),"")</f>
        <v>1.2</v>
      </c>
      <c r="G100" s="74">
        <f t="shared" si="17"/>
        <v>2</v>
      </c>
      <c r="I100" s="21" t="str">
        <f t="shared" si="18"/>
        <v>Fri 31</v>
      </c>
      <c r="J100" s="11" t="str">
        <f>IF(ISTEXT(Tides!B100),Tides!B100,"")</f>
        <v>4:57 AM / 3.7 m</v>
      </c>
      <c r="K100" s="11" t="str">
        <f>IF(ISTEXT(Tides!C100),Tides!C100,"")</f>
        <v>11:01 AM / 1.0 m</v>
      </c>
      <c r="L100" s="11" t="str">
        <f>IF(ISTEXT(Tides!D100),Tides!D100,"")</f>
        <v>5:21 PM / 3.7 m</v>
      </c>
      <c r="M100" s="11" t="str">
        <f>IF(ISTEXT(Tides!E100),Tides!E100,"")</f>
        <v>11:24 PM / 1.2 m</v>
      </c>
      <c r="N100" s="11" t="str">
        <f>IF(ISTEXT(Tides!F100),Tides!F100,"")</f>
        <v/>
      </c>
      <c r="O100" s="59">
        <f t="shared" si="19"/>
        <v>0.37569444444444444</v>
      </c>
      <c r="P100" s="60">
        <f t="shared" si="20"/>
        <v>0.54236111111111107</v>
      </c>
      <c r="Q100" s="59">
        <f t="shared" si="21"/>
        <v>0.89166666666666661</v>
      </c>
      <c r="R100" s="61">
        <f t="shared" si="22"/>
        <v>1.0583333333333333</v>
      </c>
      <c r="S100" s="30">
        <f>Tides!H100</f>
        <v>0.27708333333333335</v>
      </c>
      <c r="T100" s="30">
        <f>Tides!I100</f>
        <v>0.82430555555555551</v>
      </c>
    </row>
    <row r="102" spans="1:20" s="6" customFormat="1" ht="20" customHeight="1" thickBot="1" x14ac:dyDescent="0.2">
      <c r="A102" s="5">
        <f>Tides!A102</f>
        <v>46844</v>
      </c>
      <c r="B102" s="41"/>
      <c r="C102" s="42" t="str">
        <f>IF(ISNUMBER(VALUE(LEFT(RIGHT(Tides!C102,6),4))),VALUE(LEFT(RIGHT(Tides!C102,6),4)),"")</f>
        <v/>
      </c>
      <c r="D102" s="42"/>
      <c r="E102" s="41"/>
      <c r="F102" s="42" t="str">
        <f>IF(ISNUMBER(VALUE(LEFT(RIGHT(Tides!E102,6),4))),VALUE(LEFT(RIGHT(Tides!E102,6),4)),"")</f>
        <v/>
      </c>
      <c r="G102" s="42"/>
      <c r="I102" s="85">
        <f>A102</f>
        <v>46844</v>
      </c>
      <c r="J102" s="85"/>
      <c r="K102" s="85"/>
      <c r="O102" s="49"/>
      <c r="P102" s="50"/>
      <c r="Q102" s="49"/>
      <c r="R102" s="50"/>
      <c r="S102" s="51"/>
      <c r="T102" s="51"/>
    </row>
    <row r="103" spans="1:20" ht="29.75" customHeight="1" x14ac:dyDescent="0.15">
      <c r="A103" s="1" t="s">
        <v>8</v>
      </c>
      <c r="B103" s="88" t="s">
        <v>9</v>
      </c>
      <c r="C103" s="88"/>
      <c r="D103" s="37" t="s">
        <v>244</v>
      </c>
      <c r="E103" s="88" t="s">
        <v>10</v>
      </c>
      <c r="F103" s="88"/>
      <c r="G103" s="37" t="s">
        <v>244</v>
      </c>
      <c r="I103" s="17" t="s">
        <v>8</v>
      </c>
      <c r="J103" s="8" t="s">
        <v>2</v>
      </c>
      <c r="K103" s="8" t="s">
        <v>3</v>
      </c>
      <c r="L103" s="8" t="s">
        <v>2</v>
      </c>
      <c r="M103" s="8" t="s">
        <v>3</v>
      </c>
      <c r="N103" s="8" t="s">
        <v>2</v>
      </c>
      <c r="O103" s="52" t="s">
        <v>11</v>
      </c>
      <c r="P103" s="53" t="s">
        <v>12</v>
      </c>
      <c r="Q103" s="52" t="s">
        <v>11</v>
      </c>
      <c r="R103" s="54" t="s">
        <v>12</v>
      </c>
      <c r="S103" s="55" t="s">
        <v>5</v>
      </c>
      <c r="T103" s="55" t="s">
        <v>6</v>
      </c>
    </row>
    <row r="104" spans="1:20" ht="20" customHeight="1" x14ac:dyDescent="0.15">
      <c r="A104" s="2" t="str">
        <f>Tides!A104</f>
        <v>Sat 1</v>
      </c>
      <c r="B104" s="43">
        <f>IF(ISNUMBER(TIMEVALUE(LEFT(Tides!C104,8))),TIMEVALUE(LEFT(Tides!C104,8)),"")</f>
        <v>0.49027777777777776</v>
      </c>
      <c r="C104" s="38">
        <f>IF(ISNUMBER(VALUE(LEFT(RIGHT(Tides!C104,6),4))),VALUE(LEFT(RIGHT(Tides!C104,6),4)),"")</f>
        <v>1.2</v>
      </c>
      <c r="D104" s="74">
        <f t="shared" ref="D104:D133" si="23">IF(OR(C104&gt;$W$8,ISNUMBER(C104)=FALSE),$X$8,IF(C104&gt;$W$7,$X$7,IF(C104&gt;$W$6,$X$6,IF(C104&gt;$W$5,$X$5,$X$4))))</f>
        <v>2</v>
      </c>
      <c r="E104" s="43" t="str">
        <f>IF(ISNUMBER(TIMEVALUE(LEFT(Tides!E104,8))),TIMEVALUE(LEFT(Tides!E104,8)),"")</f>
        <v/>
      </c>
      <c r="F104" s="38" t="str">
        <f>IF(ISNUMBER(VALUE(LEFT(RIGHT(Tides!E104,6),4))),VALUE(LEFT(RIGHT(Tides!E104,6),4)),"")</f>
        <v/>
      </c>
      <c r="G104" s="74" t="str">
        <f t="shared" ref="G104:G133" si="24">IF(OR(F104&gt;$W$8,ISNUMBER(F104)=FALSE),$X$8,IF(F104&gt;$W$7,$X$7,IF(F104&gt;$W$6,$X$6,IF(F104&gt;$W$5,$X$5,$X$4))))</f>
        <v>No Restriction</v>
      </c>
      <c r="I104" s="18" t="str">
        <f t="shared" ref="I104:I133" si="25">A104</f>
        <v>Sat 1</v>
      </c>
      <c r="J104" s="9" t="str">
        <f>IF(ISTEXT(Tides!B104),Tides!B104,"")</f>
        <v>5:37 AM / 3.5 m</v>
      </c>
      <c r="K104" s="9" t="str">
        <f>IF(ISTEXT(Tides!C104),Tides!C104,"")</f>
        <v>11:46 AM / 1.2 m</v>
      </c>
      <c r="L104" s="9" t="str">
        <f>IF(ISTEXT(Tides!D104),Tides!D104,"")</f>
        <v>6:14 PM / 3.5 m</v>
      </c>
      <c r="M104" s="9" t="str">
        <f>IF(ISTEXT(Tides!E104),Tides!E104,"")</f>
        <v/>
      </c>
      <c r="N104" s="9" t="str">
        <f>IF(ISTEXT(Tides!F104),Tides!F104,"")</f>
        <v/>
      </c>
      <c r="O104" s="56">
        <f t="shared" ref="O104:O133" si="26">IF(AND(ISNUMBER(D104),D104&gt;0),IF((B104-D104/24)&gt;0,B104-D104/24,B104+24-D104/24),"")</f>
        <v>0.40694444444444444</v>
      </c>
      <c r="P104" s="57">
        <f t="shared" ref="P104:P133" si="27">IF(AND(ISNUMBER(D104),D104&gt;0),B104+D104/24,"")</f>
        <v>0.57361111111111107</v>
      </c>
      <c r="Q104" s="56" t="str">
        <f t="shared" ref="Q104:Q133" si="28">IF(AND(ISNUMBER(G104),G104&gt;0),IF((E104-G104/24)&gt;0,E104-G104/24,E104+24-G104/24),"")</f>
        <v/>
      </c>
      <c r="R104" s="58" t="str">
        <f t="shared" ref="R104:R133" si="29">IF(AND(ISNUMBER(G104),G104&gt;0),E104+G104/24,"")</f>
        <v/>
      </c>
      <c r="S104" s="30">
        <f>Tides!H104</f>
        <v>0.27500000000000002</v>
      </c>
      <c r="T104" s="30">
        <f>Tides!I104</f>
        <v>0.8256944444444444</v>
      </c>
    </row>
    <row r="105" spans="1:20" ht="20" customHeight="1" x14ac:dyDescent="0.15">
      <c r="A105" s="2" t="str">
        <f>Tides!A105</f>
        <v>Sun 2</v>
      </c>
      <c r="B105" s="43">
        <f>IF(ISNUMBER(TIMEVALUE(LEFT(Tides!C105,8))),TIMEVALUE(LEFT(Tides!C105,8)),"")</f>
        <v>8.3333333333333332E-3</v>
      </c>
      <c r="C105" s="38">
        <f>IF(ISNUMBER(VALUE(LEFT(RIGHT(Tides!C105,6),4))),VALUE(LEFT(RIGHT(Tides!C105,6),4)),"")</f>
        <v>1.5</v>
      </c>
      <c r="D105" s="74">
        <f t="shared" si="23"/>
        <v>1.5</v>
      </c>
      <c r="E105" s="43">
        <f>IF(ISNUMBER(TIMEVALUE(LEFT(Tides!E105,8))),TIMEVALUE(LEFT(Tides!E105,8)),"")</f>
        <v>0.53055555555555556</v>
      </c>
      <c r="F105" s="38">
        <f>IF(ISNUMBER(VALUE(LEFT(RIGHT(Tides!E105,6),4))),VALUE(LEFT(RIGHT(Tides!E105,6),4)),"")</f>
        <v>1.3</v>
      </c>
      <c r="G105" s="74">
        <f t="shared" si="24"/>
        <v>2</v>
      </c>
      <c r="I105" s="18" t="str">
        <f t="shared" si="25"/>
        <v>Sun 2</v>
      </c>
      <c r="J105" s="9" t="str">
        <f>IF(ISTEXT(Tides!B105),Tides!B105,"")</f>
        <v/>
      </c>
      <c r="K105" s="9" t="str">
        <f>IF(ISTEXT(Tides!C105),Tides!C105,"")</f>
        <v>12:12 AM / 1.5 m</v>
      </c>
      <c r="L105" s="9" t="str">
        <f>IF(ISTEXT(Tides!D105),Tides!D105,"")</f>
        <v>6:31 AM / 3.4 m</v>
      </c>
      <c r="M105" s="9" t="str">
        <f>IF(ISTEXT(Tides!E105),Tides!E105,"")</f>
        <v>12:44 PM / 1.3 m</v>
      </c>
      <c r="N105" s="9" t="str">
        <f>IF(ISTEXT(Tides!F105),Tides!F105,"")</f>
        <v>7:26 PM / 3.3 m</v>
      </c>
      <c r="O105" s="56">
        <f t="shared" si="26"/>
        <v>23.945833333333333</v>
      </c>
      <c r="P105" s="57">
        <f t="shared" si="27"/>
        <v>7.0833333333333331E-2</v>
      </c>
      <c r="Q105" s="56">
        <f t="shared" si="28"/>
        <v>0.44722222222222224</v>
      </c>
      <c r="R105" s="58">
        <f t="shared" si="29"/>
        <v>0.61388888888888893</v>
      </c>
      <c r="S105" s="30">
        <f>Tides!H105</f>
        <v>0.27291666666666664</v>
      </c>
      <c r="T105" s="30">
        <f>Tides!I105</f>
        <v>0.82708333333333328</v>
      </c>
    </row>
    <row r="106" spans="1:20" ht="20" customHeight="1" x14ac:dyDescent="0.15">
      <c r="A106" s="2" t="str">
        <f>Tides!A106</f>
        <v>Mon 3</v>
      </c>
      <c r="B106" s="43">
        <f>IF(ISNUMBER(TIMEVALUE(LEFT(Tides!C106,8))),TIMEVALUE(LEFT(Tides!C106,8)),"")</f>
        <v>5.4166666666666669E-2</v>
      </c>
      <c r="C106" s="38">
        <f>IF(ISNUMBER(VALUE(LEFT(RIGHT(Tides!C106,6),4))),VALUE(LEFT(RIGHT(Tides!C106,6),4)),"")</f>
        <v>1.7</v>
      </c>
      <c r="D106" s="74">
        <f t="shared" si="23"/>
        <v>1</v>
      </c>
      <c r="E106" s="43">
        <f>IF(ISNUMBER(TIMEVALUE(LEFT(Tides!E106,8))),TIMEVALUE(LEFT(Tides!E106,8)),"")</f>
        <v>0.58680555555555558</v>
      </c>
      <c r="F106" s="38">
        <f>IF(ISNUMBER(VALUE(LEFT(RIGHT(Tides!E106,6),4))),VALUE(LEFT(RIGHT(Tides!E106,6),4)),"")</f>
        <v>1.4</v>
      </c>
      <c r="G106" s="74">
        <f t="shared" si="24"/>
        <v>1.5</v>
      </c>
      <c r="I106" s="18" t="str">
        <f t="shared" si="25"/>
        <v>Mon 3</v>
      </c>
      <c r="J106" s="9" t="str">
        <f>IF(ISTEXT(Tides!B106),Tides!B106,"")</f>
        <v/>
      </c>
      <c r="K106" s="9" t="str">
        <f>IF(ISTEXT(Tides!C106),Tides!C106,"")</f>
        <v>1:18 AM / 1.7 m</v>
      </c>
      <c r="L106" s="9" t="str">
        <f>IF(ISTEXT(Tides!D106),Tides!D106,"")</f>
        <v>7:45 AM / 3.3 m</v>
      </c>
      <c r="M106" s="9" t="str">
        <f>IF(ISTEXT(Tides!E106),Tides!E106,"")</f>
        <v>2:05 PM / 1.4 m</v>
      </c>
      <c r="N106" s="9" t="str">
        <f>IF(ISTEXT(Tides!F106),Tides!F106,"")</f>
        <v>8:54 PM / 3.2 m</v>
      </c>
      <c r="O106" s="56">
        <f t="shared" si="26"/>
        <v>1.2500000000000004E-2</v>
      </c>
      <c r="P106" s="57">
        <f t="shared" si="27"/>
        <v>9.5833333333333326E-2</v>
      </c>
      <c r="Q106" s="56">
        <f t="shared" si="28"/>
        <v>0.52430555555555558</v>
      </c>
      <c r="R106" s="58">
        <f t="shared" si="29"/>
        <v>0.64930555555555558</v>
      </c>
      <c r="S106" s="30">
        <f>Tides!H106</f>
        <v>0.27083333333333331</v>
      </c>
      <c r="T106" s="30">
        <f>Tides!I106</f>
        <v>0.82847222222222228</v>
      </c>
    </row>
    <row r="107" spans="1:20" ht="20" customHeight="1" x14ac:dyDescent="0.15">
      <c r="A107" s="2" t="str">
        <f>Tides!A107</f>
        <v>Tue 4</v>
      </c>
      <c r="B107" s="43">
        <f>IF(ISNUMBER(TIMEVALUE(LEFT(Tides!C107,8))),TIMEVALUE(LEFT(Tides!C107,8)),"")</f>
        <v>0.11805555555555555</v>
      </c>
      <c r="C107" s="38">
        <f>IF(ISNUMBER(VALUE(LEFT(RIGHT(Tides!C107,6),4))),VALUE(LEFT(RIGHT(Tides!C107,6),4)),"")</f>
        <v>1.8</v>
      </c>
      <c r="D107" s="74" t="str">
        <f t="shared" si="23"/>
        <v>No Restriction</v>
      </c>
      <c r="E107" s="43">
        <f>IF(ISNUMBER(TIMEVALUE(LEFT(Tides!E107,8))),TIMEVALUE(LEFT(Tides!E107,8)),"")</f>
        <v>0.65347222222222223</v>
      </c>
      <c r="F107" s="38">
        <f>IF(ISNUMBER(VALUE(LEFT(RIGHT(Tides!E107,6),4))),VALUE(LEFT(RIGHT(Tides!E107,6),4)),"")</f>
        <v>1.3</v>
      </c>
      <c r="G107" s="74">
        <f t="shared" si="24"/>
        <v>2</v>
      </c>
      <c r="I107" s="18" t="str">
        <f t="shared" si="25"/>
        <v>Tue 4</v>
      </c>
      <c r="J107" s="9" t="str">
        <f>IF(ISTEXT(Tides!B107),Tides!B107,"")</f>
        <v/>
      </c>
      <c r="K107" s="9" t="str">
        <f>IF(ISTEXT(Tides!C107),Tides!C107,"")</f>
        <v>2:50 AM / 1.8 m</v>
      </c>
      <c r="L107" s="9" t="str">
        <f>IF(ISTEXT(Tides!D107),Tides!D107,"")</f>
        <v>9:12 AM / 3.3 m</v>
      </c>
      <c r="M107" s="9" t="str">
        <f>IF(ISTEXT(Tides!E107),Tides!E107,"")</f>
        <v>3:41 PM / 1.3 m</v>
      </c>
      <c r="N107" s="9" t="str">
        <f>IF(ISTEXT(Tides!F107),Tides!F107,"")</f>
        <v>10:19 PM / 3.4 m</v>
      </c>
      <c r="O107" s="56" t="str">
        <f t="shared" si="26"/>
        <v/>
      </c>
      <c r="P107" s="57" t="str">
        <f t="shared" si="27"/>
        <v/>
      </c>
      <c r="Q107" s="56">
        <f t="shared" si="28"/>
        <v>0.57013888888888886</v>
      </c>
      <c r="R107" s="58">
        <f t="shared" si="29"/>
        <v>0.7368055555555556</v>
      </c>
      <c r="S107" s="30">
        <f>Tides!H107</f>
        <v>0.26944444444444443</v>
      </c>
      <c r="T107" s="30">
        <f>Tides!I107</f>
        <v>0.82986111111111116</v>
      </c>
    </row>
    <row r="108" spans="1:20" ht="20" customHeight="1" x14ac:dyDescent="0.15">
      <c r="A108" s="2" t="str">
        <f>Tides!A108</f>
        <v>Wed 5</v>
      </c>
      <c r="B108" s="43">
        <f>IF(ISNUMBER(TIMEVALUE(LEFT(Tides!C108,8))),TIMEVALUE(LEFT(Tides!C108,8)),"")</f>
        <v>0.18194444444444444</v>
      </c>
      <c r="C108" s="38">
        <f>IF(ISNUMBER(VALUE(LEFT(RIGHT(Tides!C108,6),4))),VALUE(LEFT(RIGHT(Tides!C108,6),4)),"")</f>
        <v>1.6</v>
      </c>
      <c r="D108" s="74">
        <f t="shared" si="23"/>
        <v>1.5</v>
      </c>
      <c r="E108" s="43">
        <f>IF(ISNUMBER(TIMEVALUE(LEFT(Tides!E108,8))),TIMEVALUE(LEFT(Tides!E108,8)),"")</f>
        <v>0.70763888888888893</v>
      </c>
      <c r="F108" s="38">
        <f>IF(ISNUMBER(VALUE(LEFT(RIGHT(Tides!E108,6),4))),VALUE(LEFT(RIGHT(Tides!E108,6),4)),"")</f>
        <v>1</v>
      </c>
      <c r="G108" s="74">
        <f t="shared" si="24"/>
        <v>2</v>
      </c>
      <c r="I108" s="18" t="str">
        <f t="shared" si="25"/>
        <v>Wed 5</v>
      </c>
      <c r="J108" s="9" t="str">
        <f>IF(ISTEXT(Tides!B108),Tides!B108,"")</f>
        <v/>
      </c>
      <c r="K108" s="9" t="str">
        <f>IF(ISTEXT(Tides!C108),Tides!C108,"")</f>
        <v>4:22 AM / 1.6 m</v>
      </c>
      <c r="L108" s="9" t="str">
        <f>IF(ISTEXT(Tides!D108),Tides!D108,"")</f>
        <v>10:31 AM / 3.5 m</v>
      </c>
      <c r="M108" s="9" t="str">
        <f>IF(ISTEXT(Tides!E108),Tides!E108,"")</f>
        <v>4:59 PM / 1.0 m</v>
      </c>
      <c r="N108" s="9" t="str">
        <f>IF(ISTEXT(Tides!F108),Tides!F108,"")</f>
        <v>11:28 PM / 3.6 m</v>
      </c>
      <c r="O108" s="56">
        <f t="shared" si="26"/>
        <v>0.11944444444444444</v>
      </c>
      <c r="P108" s="57">
        <f t="shared" si="27"/>
        <v>0.24444444444444444</v>
      </c>
      <c r="Q108" s="56">
        <f t="shared" si="28"/>
        <v>0.62430555555555556</v>
      </c>
      <c r="R108" s="58">
        <f t="shared" si="29"/>
        <v>0.7909722222222223</v>
      </c>
      <c r="S108" s="30">
        <f>Tides!H108</f>
        <v>0.2673611111111111</v>
      </c>
      <c r="T108" s="30">
        <f>Tides!I108</f>
        <v>0.83125000000000004</v>
      </c>
    </row>
    <row r="109" spans="1:20" ht="20" customHeight="1" x14ac:dyDescent="0.15">
      <c r="A109" s="2" t="str">
        <f>Tides!A109</f>
        <v>Thu 6</v>
      </c>
      <c r="B109" s="43">
        <f>IF(ISNUMBER(TIMEVALUE(LEFT(Tides!C109,8))),TIMEVALUE(LEFT(Tides!C109,8)),"")</f>
        <v>0.22847222222222222</v>
      </c>
      <c r="C109" s="38">
        <f>IF(ISNUMBER(VALUE(LEFT(RIGHT(Tides!C109,6),4))),VALUE(LEFT(RIGHT(Tides!C109,6),4)),"")</f>
        <v>1.3</v>
      </c>
      <c r="D109" s="74">
        <f t="shared" si="23"/>
        <v>2</v>
      </c>
      <c r="E109" s="43">
        <f>IF(ISNUMBER(TIMEVALUE(LEFT(Tides!E109,8))),TIMEVALUE(LEFT(Tides!E109,8)),"")</f>
        <v>0.74861111111111112</v>
      </c>
      <c r="F109" s="38">
        <f>IF(ISNUMBER(VALUE(LEFT(RIGHT(Tides!E109,6),4))),VALUE(LEFT(RIGHT(Tides!E109,6),4)),"")</f>
        <v>0.7</v>
      </c>
      <c r="G109" s="74">
        <f t="shared" si="24"/>
        <v>2</v>
      </c>
      <c r="I109" s="18" t="str">
        <f t="shared" si="25"/>
        <v>Thu 6</v>
      </c>
      <c r="J109" s="9" t="str">
        <f>IF(ISTEXT(Tides!B109),Tides!B109,"")</f>
        <v/>
      </c>
      <c r="K109" s="9" t="str">
        <f>IF(ISTEXT(Tides!C109),Tides!C109,"")</f>
        <v>5:29 AM / 1.3 m</v>
      </c>
      <c r="L109" s="9" t="str">
        <f>IF(ISTEXT(Tides!D109),Tides!D109,"")</f>
        <v>11:35 AM / 3.8 m</v>
      </c>
      <c r="M109" s="9" t="str">
        <f>IF(ISTEXT(Tides!E109),Tides!E109,"")</f>
        <v>5:58 PM / 0.7 m</v>
      </c>
      <c r="N109" s="9" t="str">
        <f>IF(ISTEXT(Tides!F109),Tides!F109,"")</f>
        <v/>
      </c>
      <c r="O109" s="56">
        <f t="shared" si="26"/>
        <v>0.14513888888888887</v>
      </c>
      <c r="P109" s="57">
        <f t="shared" si="27"/>
        <v>0.31180555555555556</v>
      </c>
      <c r="Q109" s="56">
        <f t="shared" si="28"/>
        <v>0.66527777777777775</v>
      </c>
      <c r="R109" s="58">
        <f t="shared" si="29"/>
        <v>0.83194444444444449</v>
      </c>
      <c r="S109" s="30">
        <f>Tides!H109</f>
        <v>0.26527777777777778</v>
      </c>
      <c r="T109" s="30">
        <f>Tides!I109</f>
        <v>0.83263888888888893</v>
      </c>
    </row>
    <row r="110" spans="1:20" ht="20" customHeight="1" x14ac:dyDescent="0.15">
      <c r="A110" s="2" t="str">
        <f>Tides!A110</f>
        <v>Fri 7</v>
      </c>
      <c r="B110" s="43">
        <f>IF(ISNUMBER(TIMEVALUE(LEFT(Tides!C110,8))),TIMEVALUE(LEFT(Tides!C110,8)),"")</f>
        <v>0.26458333333333334</v>
      </c>
      <c r="C110" s="38">
        <f>IF(ISNUMBER(VALUE(LEFT(RIGHT(Tides!C110,6),4))),VALUE(LEFT(RIGHT(Tides!C110,6),4)),"")</f>
        <v>1</v>
      </c>
      <c r="D110" s="74">
        <f t="shared" si="23"/>
        <v>2</v>
      </c>
      <c r="E110" s="43">
        <f>IF(ISNUMBER(TIMEVALUE(LEFT(Tides!E110,8))),TIMEVALUE(LEFT(Tides!E110,8)),"")</f>
        <v>0.78333333333333333</v>
      </c>
      <c r="F110" s="38">
        <f>IF(ISNUMBER(VALUE(LEFT(RIGHT(Tides!E110,6),4))),VALUE(LEFT(RIGHT(Tides!E110,6),4)),"")</f>
        <v>0.4</v>
      </c>
      <c r="G110" s="74">
        <f t="shared" si="24"/>
        <v>2.5</v>
      </c>
      <c r="I110" s="18" t="str">
        <f t="shared" si="25"/>
        <v>Fri 7</v>
      </c>
      <c r="J110" s="9" t="str">
        <f>IF(ISTEXT(Tides!B110),Tides!B110,"")</f>
        <v>12:23 AM / 3.9 m</v>
      </c>
      <c r="K110" s="9" t="str">
        <f>IF(ISTEXT(Tides!C110),Tides!C110,"")</f>
        <v>6:21 AM / 1.0 m</v>
      </c>
      <c r="L110" s="9" t="str">
        <f>IF(ISTEXT(Tides!D110),Tides!D110,"")</f>
        <v>12:29 PM / 4.1 m</v>
      </c>
      <c r="M110" s="9" t="str">
        <f>IF(ISTEXT(Tides!E110),Tides!E110,"")</f>
        <v>6:48 PM / 0.4 m</v>
      </c>
      <c r="N110" s="9" t="str">
        <f>IF(ISTEXT(Tides!F110),Tides!F110,"")</f>
        <v/>
      </c>
      <c r="O110" s="56">
        <f t="shared" si="26"/>
        <v>0.18125000000000002</v>
      </c>
      <c r="P110" s="57">
        <f t="shared" si="27"/>
        <v>0.34791666666666665</v>
      </c>
      <c r="Q110" s="56">
        <f t="shared" si="28"/>
        <v>0.6791666666666667</v>
      </c>
      <c r="R110" s="58">
        <f t="shared" si="29"/>
        <v>0.88749999999999996</v>
      </c>
      <c r="S110" s="30">
        <f>Tides!H110</f>
        <v>0.2638888888888889</v>
      </c>
      <c r="T110" s="30">
        <f>Tides!I110</f>
        <v>0.83402777777777781</v>
      </c>
    </row>
    <row r="111" spans="1:20" ht="20" customHeight="1" x14ac:dyDescent="0.15">
      <c r="A111" s="2" t="str">
        <f>Tides!A111</f>
        <v>Sat 8</v>
      </c>
      <c r="B111" s="43">
        <f>IF(ISNUMBER(TIMEVALUE(LEFT(Tides!C111,8))),TIMEVALUE(LEFT(Tides!C111,8)),"")</f>
        <v>0.29583333333333334</v>
      </c>
      <c r="C111" s="38">
        <f>IF(ISNUMBER(VALUE(LEFT(RIGHT(Tides!C111,6),4))),VALUE(LEFT(RIGHT(Tides!C111,6),4)),"")</f>
        <v>0.8</v>
      </c>
      <c r="D111" s="74">
        <f t="shared" si="23"/>
        <v>2</v>
      </c>
      <c r="E111" s="43">
        <f>IF(ISNUMBER(TIMEVALUE(LEFT(Tides!E111,8))),TIMEVALUE(LEFT(Tides!E111,8)),"")</f>
        <v>0.81388888888888888</v>
      </c>
      <c r="F111" s="38">
        <f>IF(ISNUMBER(VALUE(LEFT(RIGHT(Tides!E111,6),4))),VALUE(LEFT(RIGHT(Tides!E111,6),4)),"")</f>
        <v>0.2</v>
      </c>
      <c r="G111" s="74">
        <f t="shared" si="24"/>
        <v>2.5</v>
      </c>
      <c r="I111" s="18" t="str">
        <f t="shared" si="25"/>
        <v>Sat 8</v>
      </c>
      <c r="J111" s="9" t="str">
        <f>IF(ISTEXT(Tides!B111),Tides!B111,"")</f>
        <v>1:10 AM / 4.1 m</v>
      </c>
      <c r="K111" s="9" t="str">
        <f>IF(ISTEXT(Tides!C111),Tides!C111,"")</f>
        <v>7:06 AM / 0.8 m</v>
      </c>
      <c r="L111" s="9" t="str">
        <f>IF(ISTEXT(Tides!D111),Tides!D111,"")</f>
        <v>1:18 PM / 4.4 m</v>
      </c>
      <c r="M111" s="9" t="str">
        <f>IF(ISTEXT(Tides!E111),Tides!E111,"")</f>
        <v>7:32 PM / 0.2 m</v>
      </c>
      <c r="N111" s="9" t="str">
        <f>IF(ISTEXT(Tides!F111),Tides!F111,"")</f>
        <v/>
      </c>
      <c r="O111" s="56">
        <f t="shared" si="26"/>
        <v>0.21250000000000002</v>
      </c>
      <c r="P111" s="57">
        <f t="shared" si="27"/>
        <v>0.37916666666666665</v>
      </c>
      <c r="Q111" s="56">
        <f t="shared" si="28"/>
        <v>0.70972222222222225</v>
      </c>
      <c r="R111" s="58">
        <f t="shared" si="29"/>
        <v>0.91805555555555551</v>
      </c>
      <c r="S111" s="30">
        <f>Tides!H111</f>
        <v>0.26180555555555557</v>
      </c>
      <c r="T111" s="30">
        <f>Tides!I111</f>
        <v>0.83611111111111114</v>
      </c>
    </row>
    <row r="112" spans="1:20" ht="20" customHeight="1" x14ac:dyDescent="0.15">
      <c r="A112" s="2" t="str">
        <f>Tides!A112</f>
        <v>Sun 9</v>
      </c>
      <c r="B112" s="43">
        <f>IF(ISNUMBER(TIMEVALUE(LEFT(Tides!C112,8))),TIMEVALUE(LEFT(Tides!C112,8)),"")</f>
        <v>0.32569444444444445</v>
      </c>
      <c r="C112" s="38">
        <f>IF(ISNUMBER(VALUE(LEFT(RIGHT(Tides!C112,6),4))),VALUE(LEFT(RIGHT(Tides!C112,6),4)),"")</f>
        <v>0.5</v>
      </c>
      <c r="D112" s="74">
        <f t="shared" si="23"/>
        <v>2.5</v>
      </c>
      <c r="E112" s="43">
        <f>IF(ISNUMBER(TIMEVALUE(LEFT(Tides!E112,8))),TIMEVALUE(LEFT(Tides!E112,8)),"")</f>
        <v>0.84375</v>
      </c>
      <c r="F112" s="38">
        <f>IF(ISNUMBER(VALUE(LEFT(RIGHT(Tides!E112,6),4))),VALUE(LEFT(RIGHT(Tides!E112,6),4)),"")</f>
        <v>0.1</v>
      </c>
      <c r="G112" s="74">
        <f t="shared" si="24"/>
        <v>2.5</v>
      </c>
      <c r="I112" s="18" t="str">
        <f t="shared" si="25"/>
        <v>Sun 9</v>
      </c>
      <c r="J112" s="9" t="str">
        <f>IF(ISTEXT(Tides!B112),Tides!B112,"")</f>
        <v>1:54 AM / 4.3 m</v>
      </c>
      <c r="K112" s="9" t="str">
        <f>IF(ISTEXT(Tides!C112),Tides!C112,"")</f>
        <v>7:49 AM / 0.5 m</v>
      </c>
      <c r="L112" s="9" t="str">
        <f>IF(ISTEXT(Tides!D112),Tides!D112,"")</f>
        <v>2:03 PM / 4.5 m</v>
      </c>
      <c r="M112" s="9" t="str">
        <f>IF(ISTEXT(Tides!E112),Tides!E112,"")</f>
        <v>8:15 PM / 0.1 m</v>
      </c>
      <c r="N112" s="9" t="str">
        <f>IF(ISTEXT(Tides!F112),Tides!F112,"")</f>
        <v/>
      </c>
      <c r="O112" s="56">
        <f t="shared" si="26"/>
        <v>0.22152777777777777</v>
      </c>
      <c r="P112" s="57">
        <f t="shared" si="27"/>
        <v>0.42986111111111114</v>
      </c>
      <c r="Q112" s="56">
        <f t="shared" si="28"/>
        <v>0.73958333333333337</v>
      </c>
      <c r="R112" s="58">
        <f t="shared" si="29"/>
        <v>0.94791666666666663</v>
      </c>
      <c r="S112" s="30">
        <f>Tides!H112</f>
        <v>0.25972222222222224</v>
      </c>
      <c r="T112" s="30">
        <f>Tides!I112</f>
        <v>0.83750000000000002</v>
      </c>
    </row>
    <row r="113" spans="1:20" ht="20" customHeight="1" x14ac:dyDescent="0.15">
      <c r="A113" s="2" t="str">
        <f>Tides!A113</f>
        <v>Mon 10</v>
      </c>
      <c r="B113" s="43">
        <f>IF(ISNUMBER(TIMEVALUE(LEFT(Tides!C113,8))),TIMEVALUE(LEFT(Tides!C113,8)),"")</f>
        <v>0.35416666666666669</v>
      </c>
      <c r="C113" s="38">
        <f>IF(ISNUMBER(VALUE(LEFT(RIGHT(Tides!C113,6),4))),VALUE(LEFT(RIGHT(Tides!C113,6),4)),"")</f>
        <v>0.4</v>
      </c>
      <c r="D113" s="74">
        <f t="shared" si="23"/>
        <v>2.5</v>
      </c>
      <c r="E113" s="43">
        <f>IF(ISNUMBER(TIMEVALUE(LEFT(Tides!E113,8))),TIMEVALUE(LEFT(Tides!E113,8)),"")</f>
        <v>0.87152777777777779</v>
      </c>
      <c r="F113" s="38">
        <f>IF(ISNUMBER(VALUE(LEFT(RIGHT(Tides!E113,6),4))),VALUE(LEFT(RIGHT(Tides!E113,6),4)),"")</f>
        <v>0.2</v>
      </c>
      <c r="G113" s="74">
        <f t="shared" si="24"/>
        <v>2.5</v>
      </c>
      <c r="I113" s="18" t="str">
        <f t="shared" si="25"/>
        <v>Mon 10</v>
      </c>
      <c r="J113" s="9" t="str">
        <f>IF(ISTEXT(Tides!B113),Tides!B113,"")</f>
        <v>2:35 AM / 4.4 m</v>
      </c>
      <c r="K113" s="9" t="str">
        <f>IF(ISTEXT(Tides!C113),Tides!C113,"")</f>
        <v>8:30 AM / 0.4 m</v>
      </c>
      <c r="L113" s="9" t="str">
        <f>IF(ISTEXT(Tides!D113),Tides!D113,"")</f>
        <v>2:47 PM / 4.6 m</v>
      </c>
      <c r="M113" s="9" t="str">
        <f>IF(ISTEXT(Tides!E113),Tides!E113,"")</f>
        <v>8:55 PM / 0.2 m</v>
      </c>
      <c r="N113" s="9" t="str">
        <f>IF(ISTEXT(Tides!F113),Tides!F113,"")</f>
        <v/>
      </c>
      <c r="O113" s="56">
        <f t="shared" si="26"/>
        <v>0.25</v>
      </c>
      <c r="P113" s="57">
        <f t="shared" si="27"/>
        <v>0.45833333333333337</v>
      </c>
      <c r="Q113" s="56">
        <f t="shared" si="28"/>
        <v>0.76736111111111116</v>
      </c>
      <c r="R113" s="58">
        <f t="shared" si="29"/>
        <v>0.97569444444444442</v>
      </c>
      <c r="S113" s="30">
        <f>Tides!H113</f>
        <v>0.25763888888888886</v>
      </c>
      <c r="T113" s="30">
        <f>Tides!I113</f>
        <v>0.83888888888888891</v>
      </c>
    </row>
    <row r="114" spans="1:20" ht="20" customHeight="1" x14ac:dyDescent="0.15">
      <c r="A114" s="2" t="str">
        <f>Tides!A114</f>
        <v>Tue 11</v>
      </c>
      <c r="B114" s="43">
        <f>IF(ISNUMBER(TIMEVALUE(LEFT(Tides!C114,8))),TIMEVALUE(LEFT(Tides!C114,8)),"")</f>
        <v>0.38263888888888886</v>
      </c>
      <c r="C114" s="38">
        <f>IF(ISNUMBER(VALUE(LEFT(RIGHT(Tides!C114,6),4))),VALUE(LEFT(RIGHT(Tides!C114,6),4)),"")</f>
        <v>0.4</v>
      </c>
      <c r="D114" s="74">
        <f t="shared" si="23"/>
        <v>2.5</v>
      </c>
      <c r="E114" s="43">
        <f>IF(ISNUMBER(TIMEVALUE(LEFT(Tides!E114,8))),TIMEVALUE(LEFT(Tides!E114,8)),"")</f>
        <v>0.89930555555555558</v>
      </c>
      <c r="F114" s="38">
        <f>IF(ISNUMBER(VALUE(LEFT(RIGHT(Tides!E114,6),4))),VALUE(LEFT(RIGHT(Tides!E114,6),4)),"")</f>
        <v>0.4</v>
      </c>
      <c r="G114" s="74">
        <f t="shared" si="24"/>
        <v>2.5</v>
      </c>
      <c r="I114" s="18" t="str">
        <f t="shared" si="25"/>
        <v>Tue 11</v>
      </c>
      <c r="J114" s="9" t="str">
        <f>IF(ISTEXT(Tides!B114),Tides!B114,"")</f>
        <v>3:14 AM / 4.3 m</v>
      </c>
      <c r="K114" s="9" t="str">
        <f>IF(ISTEXT(Tides!C114),Tides!C114,"")</f>
        <v>9:11 AM / 0.4 m</v>
      </c>
      <c r="L114" s="9" t="str">
        <f>IF(ISTEXT(Tides!D114),Tides!D114,"")</f>
        <v>3:30 PM / 4.5 m</v>
      </c>
      <c r="M114" s="9" t="str">
        <f>IF(ISTEXT(Tides!E114),Tides!E114,"")</f>
        <v>9:35 PM / 0.4 m</v>
      </c>
      <c r="N114" s="9" t="str">
        <f>IF(ISTEXT(Tides!F114),Tides!F114,"")</f>
        <v/>
      </c>
      <c r="O114" s="56">
        <f t="shared" si="26"/>
        <v>0.27847222222222218</v>
      </c>
      <c r="P114" s="57">
        <f t="shared" si="27"/>
        <v>0.48680555555555555</v>
      </c>
      <c r="Q114" s="56">
        <f t="shared" si="28"/>
        <v>0.79513888888888895</v>
      </c>
      <c r="R114" s="58">
        <f t="shared" si="29"/>
        <v>1.0034722222222223</v>
      </c>
      <c r="S114" s="30">
        <f>Tides!H114</f>
        <v>0.25624999999999998</v>
      </c>
      <c r="T114" s="30">
        <f>Tides!I114</f>
        <v>0.84027777777777779</v>
      </c>
    </row>
    <row r="115" spans="1:20" ht="20" customHeight="1" x14ac:dyDescent="0.15">
      <c r="A115" s="2" t="str">
        <f>Tides!A115</f>
        <v>Wed 12</v>
      </c>
      <c r="B115" s="43">
        <f>IF(ISNUMBER(TIMEVALUE(LEFT(Tides!C115,8))),TIMEVALUE(LEFT(Tides!C115,8)),"")</f>
        <v>0.41111111111111109</v>
      </c>
      <c r="C115" s="38">
        <f>IF(ISNUMBER(VALUE(LEFT(RIGHT(Tides!C115,6),4))),VALUE(LEFT(RIGHT(Tides!C115,6),4)),"")</f>
        <v>0.5</v>
      </c>
      <c r="D115" s="74">
        <f t="shared" si="23"/>
        <v>2.5</v>
      </c>
      <c r="E115" s="43">
        <f>IF(ISNUMBER(TIMEVALUE(LEFT(Tides!E115,8))),TIMEVALUE(LEFT(Tides!E115,8)),"")</f>
        <v>0.92708333333333337</v>
      </c>
      <c r="F115" s="38">
        <f>IF(ISNUMBER(VALUE(LEFT(RIGHT(Tides!E115,6),4))),VALUE(LEFT(RIGHT(Tides!E115,6),4)),"")</f>
        <v>0.6</v>
      </c>
      <c r="G115" s="74">
        <f t="shared" si="24"/>
        <v>2.5</v>
      </c>
      <c r="I115" s="18" t="str">
        <f t="shared" si="25"/>
        <v>Wed 12</v>
      </c>
      <c r="J115" s="9" t="str">
        <f>IF(ISTEXT(Tides!B115),Tides!B115,"")</f>
        <v>3:53 AM / 4.2 m</v>
      </c>
      <c r="K115" s="9" t="str">
        <f>IF(ISTEXT(Tides!C115),Tides!C115,"")</f>
        <v>9:52 AM / 0.5 m</v>
      </c>
      <c r="L115" s="9" t="str">
        <f>IF(ISTEXT(Tides!D115),Tides!D115,"")</f>
        <v>4:14 PM / 4.2 m</v>
      </c>
      <c r="M115" s="9" t="str">
        <f>IF(ISTEXT(Tides!E115),Tides!E115,"")</f>
        <v>10:15 PM / 0.6 m</v>
      </c>
      <c r="N115" s="9" t="str">
        <f>IF(ISTEXT(Tides!F115),Tides!F115,"")</f>
        <v/>
      </c>
      <c r="O115" s="56">
        <f t="shared" si="26"/>
        <v>0.30694444444444441</v>
      </c>
      <c r="P115" s="57">
        <f t="shared" si="27"/>
        <v>0.51527777777777772</v>
      </c>
      <c r="Q115" s="56">
        <f t="shared" si="28"/>
        <v>0.82291666666666674</v>
      </c>
      <c r="R115" s="58">
        <f t="shared" si="29"/>
        <v>1.03125</v>
      </c>
      <c r="S115" s="30">
        <f>Tides!H115</f>
        <v>0.25416666666666665</v>
      </c>
      <c r="T115" s="30">
        <f>Tides!I115</f>
        <v>0.84166666666666667</v>
      </c>
    </row>
    <row r="116" spans="1:20" ht="20" customHeight="1" x14ac:dyDescent="0.15">
      <c r="A116" s="2" t="str">
        <f>Tides!A116</f>
        <v>Thu 13</v>
      </c>
      <c r="B116" s="43">
        <f>IF(ISNUMBER(TIMEVALUE(LEFT(Tides!C116,8))),TIMEVALUE(LEFT(Tides!C116,8)),"")</f>
        <v>0.44097222222222221</v>
      </c>
      <c r="C116" s="38">
        <f>IF(ISNUMBER(VALUE(LEFT(RIGHT(Tides!C116,6),4))),VALUE(LEFT(RIGHT(Tides!C116,6),4)),"")</f>
        <v>0.7</v>
      </c>
      <c r="D116" s="74">
        <f t="shared" si="23"/>
        <v>2</v>
      </c>
      <c r="E116" s="43">
        <f>IF(ISNUMBER(TIMEVALUE(LEFT(Tides!E116,8))),TIMEVALUE(LEFT(Tides!E116,8)),"")</f>
        <v>0.95486111111111116</v>
      </c>
      <c r="F116" s="38">
        <f>IF(ISNUMBER(VALUE(LEFT(RIGHT(Tides!E116,6),4))),VALUE(LEFT(RIGHT(Tides!E116,6),4)),"")</f>
        <v>1</v>
      </c>
      <c r="G116" s="74">
        <f t="shared" si="24"/>
        <v>2</v>
      </c>
      <c r="I116" s="18" t="str">
        <f t="shared" si="25"/>
        <v>Thu 13</v>
      </c>
      <c r="J116" s="9" t="str">
        <f>IF(ISTEXT(Tides!B116),Tides!B116,"")</f>
        <v>4:33 AM / 4.0 m</v>
      </c>
      <c r="K116" s="9" t="str">
        <f>IF(ISTEXT(Tides!C116),Tides!C116,"")</f>
        <v>10:35 AM / 0.7 m</v>
      </c>
      <c r="L116" s="9" t="str">
        <f>IF(ISTEXT(Tides!D116),Tides!D116,"")</f>
        <v>5:00 PM / 3.9 m</v>
      </c>
      <c r="M116" s="9" t="str">
        <f>IF(ISTEXT(Tides!E116),Tides!E116,"")</f>
        <v>10:55 PM / 1.0 m</v>
      </c>
      <c r="N116" s="9" t="str">
        <f>IF(ISTEXT(Tides!F116),Tides!F116,"")</f>
        <v/>
      </c>
      <c r="O116" s="56">
        <f t="shared" si="26"/>
        <v>0.3576388888888889</v>
      </c>
      <c r="P116" s="57">
        <f t="shared" si="27"/>
        <v>0.52430555555555558</v>
      </c>
      <c r="Q116" s="56">
        <f t="shared" si="28"/>
        <v>0.87152777777777779</v>
      </c>
      <c r="R116" s="58">
        <f t="shared" si="29"/>
        <v>1.0381944444444444</v>
      </c>
      <c r="S116" s="30">
        <f>Tides!H116</f>
        <v>0.25277777777777777</v>
      </c>
      <c r="T116" s="30">
        <f>Tides!I116</f>
        <v>0.84305555555555556</v>
      </c>
    </row>
    <row r="117" spans="1:20" ht="20" customHeight="1" x14ac:dyDescent="0.15">
      <c r="A117" s="2" t="str">
        <f>Tides!A117</f>
        <v>Fri 14</v>
      </c>
      <c r="B117" s="43">
        <f>IF(ISNUMBER(TIMEVALUE(LEFT(Tides!C117,8))),TIMEVALUE(LEFT(Tides!C117,8)),"")</f>
        <v>0.47152777777777777</v>
      </c>
      <c r="C117" s="38">
        <f>IF(ISNUMBER(VALUE(LEFT(RIGHT(Tides!C117,6),4))),VALUE(LEFT(RIGHT(Tides!C117,6),4)),"")</f>
        <v>0.9</v>
      </c>
      <c r="D117" s="74">
        <f t="shared" si="23"/>
        <v>2</v>
      </c>
      <c r="E117" s="43">
        <f>IF(ISNUMBER(TIMEVALUE(LEFT(Tides!E117,8))),TIMEVALUE(LEFT(Tides!E117,8)),"")</f>
        <v>0.98402777777777772</v>
      </c>
      <c r="F117" s="38">
        <f>IF(ISNUMBER(VALUE(LEFT(RIGHT(Tides!E117,6),4))),VALUE(LEFT(RIGHT(Tides!E117,6),4)),"")</f>
        <v>1.3</v>
      </c>
      <c r="G117" s="74">
        <f t="shared" si="24"/>
        <v>2</v>
      </c>
      <c r="I117" s="18" t="str">
        <f t="shared" si="25"/>
        <v>Fri 14</v>
      </c>
      <c r="J117" s="9" t="str">
        <f>IF(ISTEXT(Tides!B117),Tides!B117,"")</f>
        <v>5:14 AM / 3.8 m</v>
      </c>
      <c r="K117" s="9" t="str">
        <f>IF(ISTEXT(Tides!C117),Tides!C117,"")</f>
        <v>11:19 AM / 0.9 m</v>
      </c>
      <c r="L117" s="9" t="str">
        <f>IF(ISTEXT(Tides!D117),Tides!D117,"")</f>
        <v>5:51 PM / 3.6 m</v>
      </c>
      <c r="M117" s="9" t="str">
        <f>IF(ISTEXT(Tides!E117),Tides!E117,"")</f>
        <v>11:37 PM / 1.3 m</v>
      </c>
      <c r="N117" s="9" t="str">
        <f>IF(ISTEXT(Tides!F117),Tides!F117,"")</f>
        <v/>
      </c>
      <c r="O117" s="56">
        <f t="shared" si="26"/>
        <v>0.38819444444444445</v>
      </c>
      <c r="P117" s="57">
        <f t="shared" si="27"/>
        <v>0.55486111111111114</v>
      </c>
      <c r="Q117" s="56">
        <f t="shared" si="28"/>
        <v>0.90069444444444435</v>
      </c>
      <c r="R117" s="58">
        <f t="shared" si="29"/>
        <v>1.067361111111111</v>
      </c>
      <c r="S117" s="30">
        <f>Tides!H117</f>
        <v>0.25069444444444444</v>
      </c>
      <c r="T117" s="30">
        <f>Tides!I117</f>
        <v>0.84444444444444444</v>
      </c>
    </row>
    <row r="118" spans="1:20" ht="20" customHeight="1" x14ac:dyDescent="0.15">
      <c r="A118" s="2" t="str">
        <f>Tides!A118</f>
        <v>Sat 15</v>
      </c>
      <c r="B118" s="43">
        <f>IF(ISNUMBER(TIMEVALUE(LEFT(Tides!C118,8))),TIMEVALUE(LEFT(Tides!C118,8)),"")</f>
        <v>0.50694444444444442</v>
      </c>
      <c r="C118" s="38">
        <f>IF(ISNUMBER(VALUE(LEFT(RIGHT(Tides!C118,6),4))),VALUE(LEFT(RIGHT(Tides!C118,6),4)),"")</f>
        <v>1.2</v>
      </c>
      <c r="D118" s="74">
        <f t="shared" si="23"/>
        <v>2</v>
      </c>
      <c r="E118" s="43" t="str">
        <f>IF(ISNUMBER(TIMEVALUE(LEFT(Tides!E118,8))),TIMEVALUE(LEFT(Tides!E118,8)),"")</f>
        <v/>
      </c>
      <c r="F118" s="38" t="str">
        <f>IF(ISNUMBER(VALUE(LEFT(RIGHT(Tides!E118,6),4))),VALUE(LEFT(RIGHT(Tides!E118,6),4)),"")</f>
        <v/>
      </c>
      <c r="G118" s="74" t="str">
        <f t="shared" si="24"/>
        <v>No Restriction</v>
      </c>
      <c r="I118" s="18" t="str">
        <f t="shared" si="25"/>
        <v>Sat 15</v>
      </c>
      <c r="J118" s="9" t="str">
        <f>IF(ISTEXT(Tides!B118),Tides!B118,"")</f>
        <v>5:59 AM / 3.6 m</v>
      </c>
      <c r="K118" s="9" t="str">
        <f>IF(ISTEXT(Tides!C118),Tides!C118,"")</f>
        <v>12:10 PM / 1.2 m</v>
      </c>
      <c r="L118" s="9" t="str">
        <f>IF(ISTEXT(Tides!D118),Tides!D118,"")</f>
        <v>6:49 PM / 3.3 m</v>
      </c>
      <c r="M118" s="9" t="str">
        <f>IF(ISTEXT(Tides!E118),Tides!E118,"")</f>
        <v/>
      </c>
      <c r="N118" s="9" t="str">
        <f>IF(ISTEXT(Tides!F118),Tides!F118,"")</f>
        <v/>
      </c>
      <c r="O118" s="56">
        <f t="shared" si="26"/>
        <v>0.4236111111111111</v>
      </c>
      <c r="P118" s="57">
        <f t="shared" si="27"/>
        <v>0.59027777777777779</v>
      </c>
      <c r="Q118" s="56" t="str">
        <f t="shared" si="28"/>
        <v/>
      </c>
      <c r="R118" s="58" t="str">
        <f t="shared" si="29"/>
        <v/>
      </c>
      <c r="S118" s="30">
        <f>Tides!H118</f>
        <v>0.24861111111111112</v>
      </c>
      <c r="T118" s="30">
        <f>Tides!I118</f>
        <v>0.84652777777777777</v>
      </c>
    </row>
    <row r="119" spans="1:20" ht="20" customHeight="1" x14ac:dyDescent="0.15">
      <c r="A119" s="2" t="str">
        <f>Tides!A119</f>
        <v>Sun 16</v>
      </c>
      <c r="B119" s="43">
        <f>IF(ISNUMBER(TIMEVALUE(LEFT(Tides!C119,8))),TIMEVALUE(LEFT(Tides!C119,8)),"")</f>
        <v>1.8749999999999999E-2</v>
      </c>
      <c r="C119" s="38">
        <f>IF(ISNUMBER(VALUE(LEFT(RIGHT(Tides!C119,6),4))),VALUE(LEFT(RIGHT(Tides!C119,6),4)),"")</f>
        <v>1.7</v>
      </c>
      <c r="D119" s="74">
        <f t="shared" si="23"/>
        <v>1</v>
      </c>
      <c r="E119" s="43">
        <f>IF(ISNUMBER(TIMEVALUE(LEFT(Tides!E119,8))),TIMEVALUE(LEFT(Tides!E119,8)),"")</f>
        <v>0.55138888888888893</v>
      </c>
      <c r="F119" s="38">
        <f>IF(ISNUMBER(VALUE(LEFT(RIGHT(Tides!E119,6),4))),VALUE(LEFT(RIGHT(Tides!E119,6),4)),"")</f>
        <v>1.4</v>
      </c>
      <c r="G119" s="74">
        <f t="shared" si="24"/>
        <v>1.5</v>
      </c>
      <c r="I119" s="18" t="str">
        <f t="shared" si="25"/>
        <v>Sun 16</v>
      </c>
      <c r="J119" s="9" t="str">
        <f>IF(ISTEXT(Tides!B119),Tides!B119,"")</f>
        <v/>
      </c>
      <c r="K119" s="9" t="str">
        <f>IF(ISTEXT(Tides!C119),Tides!C119,"")</f>
        <v>12:27 AM / 1.7 m</v>
      </c>
      <c r="L119" s="9" t="str">
        <f>IF(ISTEXT(Tides!D119),Tides!D119,"")</f>
        <v>6:54 AM / 3.4 m</v>
      </c>
      <c r="M119" s="9" t="str">
        <f>IF(ISTEXT(Tides!E119),Tides!E119,"")</f>
        <v>1:14 PM / 1.4 m</v>
      </c>
      <c r="N119" s="9" t="str">
        <f>IF(ISTEXT(Tides!F119),Tides!F119,"")</f>
        <v>8:01 PM / 3.1 m</v>
      </c>
      <c r="O119" s="56">
        <f t="shared" si="26"/>
        <v>23.977083333333333</v>
      </c>
      <c r="P119" s="57">
        <f t="shared" si="27"/>
        <v>6.041666666666666E-2</v>
      </c>
      <c r="Q119" s="56">
        <f t="shared" si="28"/>
        <v>0.48888888888888893</v>
      </c>
      <c r="R119" s="58">
        <f t="shared" si="29"/>
        <v>0.61388888888888893</v>
      </c>
      <c r="S119" s="30">
        <f>Tides!H119</f>
        <v>0.24722222222222223</v>
      </c>
      <c r="T119" s="30">
        <f>Tides!I119</f>
        <v>0.84791666666666665</v>
      </c>
    </row>
    <row r="120" spans="1:20" ht="20" customHeight="1" x14ac:dyDescent="0.15">
      <c r="A120" s="2" t="str">
        <f>Tides!A120</f>
        <v>Mon 17</v>
      </c>
      <c r="B120" s="43">
        <f>IF(ISNUMBER(TIMEVALUE(LEFT(Tides!C120,8))),TIMEVALUE(LEFT(Tides!C120,8)),"")</f>
        <v>6.6666666666666666E-2</v>
      </c>
      <c r="C120" s="38">
        <f>IF(ISNUMBER(VALUE(LEFT(RIGHT(Tides!C120,6),4))),VALUE(LEFT(RIGHT(Tides!C120,6),4)),"")</f>
        <v>1.9</v>
      </c>
      <c r="D120" s="74" t="str">
        <f t="shared" si="23"/>
        <v>No Restriction</v>
      </c>
      <c r="E120" s="43">
        <f>IF(ISNUMBER(TIMEVALUE(LEFT(Tides!E120,8))),TIMEVALUE(LEFT(Tides!E120,8)),"")</f>
        <v>0.61111111111111116</v>
      </c>
      <c r="F120" s="38">
        <f>IF(ISNUMBER(VALUE(LEFT(RIGHT(Tides!E120,6),4))),VALUE(LEFT(RIGHT(Tides!E120,6),4)),"")</f>
        <v>1.5</v>
      </c>
      <c r="G120" s="74">
        <f t="shared" si="24"/>
        <v>1.5</v>
      </c>
      <c r="I120" s="18" t="str">
        <f t="shared" si="25"/>
        <v>Mon 17</v>
      </c>
      <c r="J120" s="9" t="str">
        <f>IF(ISTEXT(Tides!B120),Tides!B120,"")</f>
        <v/>
      </c>
      <c r="K120" s="9" t="str">
        <f>IF(ISTEXT(Tides!C120),Tides!C120,"")</f>
        <v>1:36 AM / 1.9 m</v>
      </c>
      <c r="L120" s="9" t="str">
        <f>IF(ISTEXT(Tides!D120),Tides!D120,"")</f>
        <v>8:04 AM / 3.2 m</v>
      </c>
      <c r="M120" s="9" t="str">
        <f>IF(ISTEXT(Tides!E120),Tides!E120,"")</f>
        <v>2:40 PM / 1.5 m</v>
      </c>
      <c r="N120" s="9" t="str">
        <f>IF(ISTEXT(Tides!F120),Tides!F120,"")</f>
        <v>9:22 PM / 3.0 m</v>
      </c>
      <c r="O120" s="56" t="str">
        <f t="shared" si="26"/>
        <v/>
      </c>
      <c r="P120" s="57" t="str">
        <f t="shared" si="27"/>
        <v/>
      </c>
      <c r="Q120" s="56">
        <f t="shared" si="28"/>
        <v>0.54861111111111116</v>
      </c>
      <c r="R120" s="58">
        <f t="shared" si="29"/>
        <v>0.67361111111111116</v>
      </c>
      <c r="S120" s="30">
        <f>Tides!H120</f>
        <v>0.24513888888888888</v>
      </c>
      <c r="T120" s="30">
        <f>Tides!I120</f>
        <v>0.84930555555555554</v>
      </c>
    </row>
    <row r="121" spans="1:20" ht="20" customHeight="1" x14ac:dyDescent="0.15">
      <c r="A121" s="2" t="str">
        <f>Tides!A121</f>
        <v>Tue 18</v>
      </c>
      <c r="B121" s="43">
        <f>IF(ISNUMBER(TIMEVALUE(LEFT(Tides!C121,8))),TIMEVALUE(LEFT(Tides!C121,8)),"")</f>
        <v>0.13263888888888889</v>
      </c>
      <c r="C121" s="38">
        <f>IF(ISNUMBER(VALUE(LEFT(RIGHT(Tides!C121,6),4))),VALUE(LEFT(RIGHT(Tides!C121,6),4)),"")</f>
        <v>2</v>
      </c>
      <c r="D121" s="74" t="str">
        <f t="shared" si="23"/>
        <v>No Restriction</v>
      </c>
      <c r="E121" s="43">
        <f>IF(ISNUMBER(TIMEVALUE(LEFT(Tides!E121,8))),TIMEVALUE(LEFT(Tides!E121,8)),"")</f>
        <v>0.67152777777777772</v>
      </c>
      <c r="F121" s="38">
        <f>IF(ISNUMBER(VALUE(LEFT(RIGHT(Tides!E121,6),4))),VALUE(LEFT(RIGHT(Tides!E121,6),4)),"")</f>
        <v>1.5</v>
      </c>
      <c r="G121" s="74">
        <f t="shared" si="24"/>
        <v>1.5</v>
      </c>
      <c r="I121" s="18" t="str">
        <f t="shared" si="25"/>
        <v>Tue 18</v>
      </c>
      <c r="J121" s="9" t="str">
        <f>IF(ISTEXT(Tides!B121),Tides!B121,"")</f>
        <v/>
      </c>
      <c r="K121" s="9" t="str">
        <f>IF(ISTEXT(Tides!C121),Tides!C121,"")</f>
        <v>3:11 AM / 2.0 m</v>
      </c>
      <c r="L121" s="9" t="str">
        <f>IF(ISTEXT(Tides!D121),Tides!D121,"")</f>
        <v>9:23 AM / 3.2 m</v>
      </c>
      <c r="M121" s="9" t="str">
        <f>IF(ISTEXT(Tides!E121),Tides!E121,"")</f>
        <v>4:07 PM / 1.5 m</v>
      </c>
      <c r="N121" s="9" t="str">
        <f>IF(ISTEXT(Tides!F121),Tides!F121,"")</f>
        <v>10:35 PM / 3.1 m</v>
      </c>
      <c r="O121" s="56" t="str">
        <f t="shared" si="26"/>
        <v/>
      </c>
      <c r="P121" s="57" t="str">
        <f t="shared" si="27"/>
        <v/>
      </c>
      <c r="Q121" s="56">
        <f t="shared" si="28"/>
        <v>0.60902777777777772</v>
      </c>
      <c r="R121" s="58">
        <f t="shared" si="29"/>
        <v>0.73402777777777772</v>
      </c>
      <c r="S121" s="30">
        <f>Tides!H121</f>
        <v>0.24305555555555555</v>
      </c>
      <c r="T121" s="30">
        <f>Tides!I121</f>
        <v>0.85069444444444442</v>
      </c>
    </row>
    <row r="122" spans="1:20" ht="20" customHeight="1" x14ac:dyDescent="0.15">
      <c r="A122" s="2" t="str">
        <f>Tides!A122</f>
        <v>Wed 19</v>
      </c>
      <c r="B122" s="43">
        <f>IF(ISNUMBER(TIMEVALUE(LEFT(Tides!C122,8))),TIMEVALUE(LEFT(Tides!C122,8)),"")</f>
        <v>0.19027777777777777</v>
      </c>
      <c r="C122" s="38">
        <f>IF(ISNUMBER(VALUE(LEFT(RIGHT(Tides!C122,6),4))),VALUE(LEFT(RIGHT(Tides!C122,6),4)),"")</f>
        <v>1.9</v>
      </c>
      <c r="D122" s="74" t="str">
        <f t="shared" si="23"/>
        <v>No Restriction</v>
      </c>
      <c r="E122" s="43">
        <f>IF(ISNUMBER(TIMEVALUE(LEFT(Tides!E122,8))),TIMEVALUE(LEFT(Tides!E122,8)),"")</f>
        <v>0.71527777777777779</v>
      </c>
      <c r="F122" s="38">
        <f>IF(ISNUMBER(VALUE(LEFT(RIGHT(Tides!E122,6),4))),VALUE(LEFT(RIGHT(Tides!E122,6),4)),"")</f>
        <v>1.4</v>
      </c>
      <c r="G122" s="74">
        <f t="shared" si="24"/>
        <v>1.5</v>
      </c>
      <c r="I122" s="18" t="str">
        <f t="shared" si="25"/>
        <v>Wed 19</v>
      </c>
      <c r="J122" s="9" t="str">
        <f>IF(ISTEXT(Tides!B122),Tides!B122,"")</f>
        <v/>
      </c>
      <c r="K122" s="9" t="str">
        <f>IF(ISTEXT(Tides!C122),Tides!C122,"")</f>
        <v>4:34 AM / 1.9 m</v>
      </c>
      <c r="L122" s="9" t="str">
        <f>IF(ISTEXT(Tides!D122),Tides!D122,"")</f>
        <v>10:34 AM / 3.3 m</v>
      </c>
      <c r="M122" s="9" t="str">
        <f>IF(ISTEXT(Tides!E122),Tides!E122,"")</f>
        <v>5:10 PM / 1.4 m</v>
      </c>
      <c r="N122" s="9" t="str">
        <f>IF(ISTEXT(Tides!F122),Tides!F122,"")</f>
        <v>11:31 PM / 3.2 m</v>
      </c>
      <c r="O122" s="56" t="str">
        <f t="shared" si="26"/>
        <v/>
      </c>
      <c r="P122" s="57" t="str">
        <f t="shared" si="27"/>
        <v/>
      </c>
      <c r="Q122" s="56">
        <f t="shared" si="28"/>
        <v>0.65277777777777779</v>
      </c>
      <c r="R122" s="58">
        <f t="shared" si="29"/>
        <v>0.77777777777777779</v>
      </c>
      <c r="S122" s="30">
        <f>Tides!H122</f>
        <v>0.24166666666666667</v>
      </c>
      <c r="T122" s="30">
        <f>Tides!I122</f>
        <v>0.8520833333333333</v>
      </c>
    </row>
    <row r="123" spans="1:20" ht="20" customHeight="1" x14ac:dyDescent="0.15">
      <c r="A123" s="2" t="str">
        <f>Tides!A123</f>
        <v>Thu 20</v>
      </c>
      <c r="B123" s="43">
        <f>IF(ISNUMBER(TIMEVALUE(LEFT(Tides!C123,8))),TIMEVALUE(LEFT(Tides!C123,8)),"")</f>
        <v>0.22847222222222222</v>
      </c>
      <c r="C123" s="38">
        <f>IF(ISNUMBER(VALUE(LEFT(RIGHT(Tides!C123,6),4))),VALUE(LEFT(RIGHT(Tides!C123,6),4)),"")</f>
        <v>1.7</v>
      </c>
      <c r="D123" s="74">
        <f t="shared" si="23"/>
        <v>1</v>
      </c>
      <c r="E123" s="43">
        <f>IF(ISNUMBER(TIMEVALUE(LEFT(Tides!E123,8))),TIMEVALUE(LEFT(Tides!E123,8)),"")</f>
        <v>0.74722222222222223</v>
      </c>
      <c r="F123" s="38">
        <f>IF(ISNUMBER(VALUE(LEFT(RIGHT(Tides!E123,6),4))),VALUE(LEFT(RIGHT(Tides!E123,6),4)),"")</f>
        <v>1.2</v>
      </c>
      <c r="G123" s="74">
        <f t="shared" si="24"/>
        <v>2</v>
      </c>
      <c r="I123" s="18" t="str">
        <f t="shared" si="25"/>
        <v>Thu 20</v>
      </c>
      <c r="J123" s="9" t="str">
        <f>IF(ISTEXT(Tides!B123),Tides!B123,"")</f>
        <v/>
      </c>
      <c r="K123" s="9" t="str">
        <f>IF(ISTEXT(Tides!C123),Tides!C123,"")</f>
        <v>5:29 AM / 1.7 m</v>
      </c>
      <c r="L123" s="9" t="str">
        <f>IF(ISTEXT(Tides!D123),Tides!D123,"")</f>
        <v>11:30 AM / 3.4 m</v>
      </c>
      <c r="M123" s="9" t="str">
        <f>IF(ISTEXT(Tides!E123),Tides!E123,"")</f>
        <v>5:56 PM / 1.2 m</v>
      </c>
      <c r="N123" s="9" t="str">
        <f>IF(ISTEXT(Tides!F123),Tides!F123,"")</f>
        <v/>
      </c>
      <c r="O123" s="56">
        <f t="shared" si="26"/>
        <v>0.18680555555555556</v>
      </c>
      <c r="P123" s="57">
        <f t="shared" si="27"/>
        <v>0.27013888888888887</v>
      </c>
      <c r="Q123" s="56">
        <f t="shared" si="28"/>
        <v>0.66388888888888886</v>
      </c>
      <c r="R123" s="58">
        <f t="shared" si="29"/>
        <v>0.8305555555555556</v>
      </c>
      <c r="S123" s="30">
        <f>Tides!H123</f>
        <v>0.23958333333333334</v>
      </c>
      <c r="T123" s="30">
        <f>Tides!I123</f>
        <v>0.85347222222222219</v>
      </c>
    </row>
    <row r="124" spans="1:20" ht="20" customHeight="1" x14ac:dyDescent="0.15">
      <c r="A124" s="2" t="str">
        <f>Tides!A124</f>
        <v>Fri 21</v>
      </c>
      <c r="B124" s="43">
        <f>IF(ISNUMBER(TIMEVALUE(LEFT(Tides!C124,8))),TIMEVALUE(LEFT(Tides!C124,8)),"")</f>
        <v>0.25763888888888886</v>
      </c>
      <c r="C124" s="38">
        <f>IF(ISNUMBER(VALUE(LEFT(RIGHT(Tides!C124,6),4))),VALUE(LEFT(RIGHT(Tides!C124,6),4)),"")</f>
        <v>1.4</v>
      </c>
      <c r="D124" s="74">
        <f t="shared" si="23"/>
        <v>1.5</v>
      </c>
      <c r="E124" s="43">
        <f>IF(ISNUMBER(TIMEVALUE(LEFT(Tides!E124,8))),TIMEVALUE(LEFT(Tides!E124,8)),"")</f>
        <v>0.7729166666666667</v>
      </c>
      <c r="F124" s="38">
        <f>IF(ISNUMBER(VALUE(LEFT(RIGHT(Tides!E124,6),4))),VALUE(LEFT(RIGHT(Tides!E124,6),4)),"")</f>
        <v>1</v>
      </c>
      <c r="G124" s="74">
        <f t="shared" si="24"/>
        <v>2</v>
      </c>
      <c r="I124" s="18" t="str">
        <f t="shared" si="25"/>
        <v>Fri 21</v>
      </c>
      <c r="J124" s="9" t="str">
        <f>IF(ISTEXT(Tides!B124),Tides!B124,"")</f>
        <v>12:13 AM / 3.4 m</v>
      </c>
      <c r="K124" s="9" t="str">
        <f>IF(ISTEXT(Tides!C124),Tides!C124,"")</f>
        <v>6:11 AM / 1.4 m</v>
      </c>
      <c r="L124" s="9" t="str">
        <f>IF(ISTEXT(Tides!D124),Tides!D124,"")</f>
        <v>12:15 PM / 3.6 m</v>
      </c>
      <c r="M124" s="9" t="str">
        <f>IF(ISTEXT(Tides!E124),Tides!E124,"")</f>
        <v>6:33 PM / 1.0 m</v>
      </c>
      <c r="N124" s="9" t="str">
        <f>IF(ISTEXT(Tides!F124),Tides!F124,"")</f>
        <v/>
      </c>
      <c r="O124" s="56">
        <f t="shared" si="26"/>
        <v>0.19513888888888886</v>
      </c>
      <c r="P124" s="57">
        <f t="shared" si="27"/>
        <v>0.32013888888888886</v>
      </c>
      <c r="Q124" s="56">
        <f t="shared" si="28"/>
        <v>0.68958333333333333</v>
      </c>
      <c r="R124" s="58">
        <f t="shared" si="29"/>
        <v>0.85625000000000007</v>
      </c>
      <c r="S124" s="30">
        <f>Tides!H124</f>
        <v>0.23819444444444443</v>
      </c>
      <c r="T124" s="30">
        <f>Tides!I124</f>
        <v>0.85555555555555551</v>
      </c>
    </row>
    <row r="125" spans="1:20" ht="20" customHeight="1" x14ac:dyDescent="0.15">
      <c r="A125" s="2" t="str">
        <f>Tides!A125</f>
        <v>Sat 22</v>
      </c>
      <c r="B125" s="43">
        <f>IF(ISNUMBER(TIMEVALUE(LEFT(Tides!C125,8))),TIMEVALUE(LEFT(Tides!C125,8)),"")</f>
        <v>0.28194444444444444</v>
      </c>
      <c r="C125" s="38">
        <f>IF(ISNUMBER(VALUE(LEFT(RIGHT(Tides!C125,6),4))),VALUE(LEFT(RIGHT(Tides!C125,6),4)),"")</f>
        <v>1.2</v>
      </c>
      <c r="D125" s="74">
        <f t="shared" si="23"/>
        <v>2</v>
      </c>
      <c r="E125" s="43">
        <f>IF(ISNUMBER(TIMEVALUE(LEFT(Tides!E125,8))),TIMEVALUE(LEFT(Tides!E125,8)),"")</f>
        <v>0.79652777777777772</v>
      </c>
      <c r="F125" s="38">
        <f>IF(ISNUMBER(VALUE(LEFT(RIGHT(Tides!E125,6),4))),VALUE(LEFT(RIGHT(Tides!E125,6),4)),"")</f>
        <v>0.9</v>
      </c>
      <c r="G125" s="74">
        <f t="shared" si="24"/>
        <v>2</v>
      </c>
      <c r="I125" s="18" t="str">
        <f t="shared" si="25"/>
        <v>Sat 22</v>
      </c>
      <c r="J125" s="9" t="str">
        <f>IF(ISTEXT(Tides!B125),Tides!B125,"")</f>
        <v>12:49 AM / 3.6 m</v>
      </c>
      <c r="K125" s="9" t="str">
        <f>IF(ISTEXT(Tides!C125),Tides!C125,"")</f>
        <v>6:46 AM / 1.2 m</v>
      </c>
      <c r="L125" s="9" t="str">
        <f>IF(ISTEXT(Tides!D125),Tides!D125,"")</f>
        <v>12:53 PM / 3.8 m</v>
      </c>
      <c r="M125" s="9" t="str">
        <f>IF(ISTEXT(Tides!E125),Tides!E125,"")</f>
        <v>7:07 PM / 0.9 m</v>
      </c>
      <c r="N125" s="9" t="str">
        <f>IF(ISTEXT(Tides!F125),Tides!F125,"")</f>
        <v/>
      </c>
      <c r="O125" s="56">
        <f t="shared" si="26"/>
        <v>0.19861111111111113</v>
      </c>
      <c r="P125" s="57">
        <f t="shared" si="27"/>
        <v>0.36527777777777776</v>
      </c>
      <c r="Q125" s="56">
        <f t="shared" si="28"/>
        <v>0.71319444444444435</v>
      </c>
      <c r="R125" s="58">
        <f t="shared" si="29"/>
        <v>0.87986111111111109</v>
      </c>
      <c r="S125" s="30">
        <f>Tides!H125</f>
        <v>0.2361111111111111</v>
      </c>
      <c r="T125" s="30">
        <f>Tides!I125</f>
        <v>0.8569444444444444</v>
      </c>
    </row>
    <row r="126" spans="1:20" ht="20" customHeight="1" x14ac:dyDescent="0.15">
      <c r="A126" s="2" t="str">
        <f>Tides!A126</f>
        <v>Sun 23</v>
      </c>
      <c r="B126" s="43">
        <f>IF(ISNUMBER(TIMEVALUE(LEFT(Tides!C126,8))),TIMEVALUE(LEFT(Tides!C126,8)),"")</f>
        <v>0.30555555555555558</v>
      </c>
      <c r="C126" s="38">
        <f>IF(ISNUMBER(VALUE(LEFT(RIGHT(Tides!C126,6),4))),VALUE(LEFT(RIGHT(Tides!C126,6),4)),"")</f>
        <v>1</v>
      </c>
      <c r="D126" s="74">
        <f t="shared" si="23"/>
        <v>2</v>
      </c>
      <c r="E126" s="43">
        <f>IF(ISNUMBER(TIMEVALUE(LEFT(Tides!E126,8))),TIMEVALUE(LEFT(Tides!E126,8)),"")</f>
        <v>0.81874999999999998</v>
      </c>
      <c r="F126" s="38">
        <f>IF(ISNUMBER(VALUE(LEFT(RIGHT(Tides!E126,6),4))),VALUE(LEFT(RIGHT(Tides!E126,6),4)),"")</f>
        <v>0.8</v>
      </c>
      <c r="G126" s="74">
        <f t="shared" si="24"/>
        <v>2</v>
      </c>
      <c r="I126" s="18" t="str">
        <f t="shared" si="25"/>
        <v>Sun 23</v>
      </c>
      <c r="J126" s="9" t="str">
        <f>IF(ISTEXT(Tides!B126),Tides!B126,"")</f>
        <v>1:21 AM / 3.8 m</v>
      </c>
      <c r="K126" s="9" t="str">
        <f>IF(ISTEXT(Tides!C126),Tides!C126,"")</f>
        <v>7:20 AM / 1.0 m</v>
      </c>
      <c r="L126" s="9" t="str">
        <f>IF(ISTEXT(Tides!D126),Tides!D126,"")</f>
        <v>1:28 PM / 3.9 m</v>
      </c>
      <c r="M126" s="9" t="str">
        <f>IF(ISTEXT(Tides!E126),Tides!E126,"")</f>
        <v>7:39 PM / 0.8 m</v>
      </c>
      <c r="N126" s="9" t="str">
        <f>IF(ISTEXT(Tides!F126),Tides!F126,"")</f>
        <v/>
      </c>
      <c r="O126" s="56">
        <f t="shared" si="26"/>
        <v>0.22222222222222227</v>
      </c>
      <c r="P126" s="57">
        <f t="shared" si="27"/>
        <v>0.3888888888888889</v>
      </c>
      <c r="Q126" s="56">
        <f t="shared" si="28"/>
        <v>0.73541666666666661</v>
      </c>
      <c r="R126" s="58">
        <f t="shared" si="29"/>
        <v>0.90208333333333335</v>
      </c>
      <c r="S126" s="30">
        <f>Tides!H126</f>
        <v>0.23472222222222222</v>
      </c>
      <c r="T126" s="30">
        <f>Tides!I126</f>
        <v>0.85833333333333328</v>
      </c>
    </row>
    <row r="127" spans="1:20" ht="20" customHeight="1" x14ac:dyDescent="0.15">
      <c r="A127" s="2" t="str">
        <f>Tides!A127</f>
        <v>Mon 24</v>
      </c>
      <c r="B127" s="43">
        <f>IF(ISNUMBER(TIMEVALUE(LEFT(Tides!C127,8))),TIMEVALUE(LEFT(Tides!C127,8)),"")</f>
        <v>0.32777777777777778</v>
      </c>
      <c r="C127" s="38">
        <f>IF(ISNUMBER(VALUE(LEFT(RIGHT(Tides!C127,6),4))),VALUE(LEFT(RIGHT(Tides!C127,6),4)),"")</f>
        <v>0.9</v>
      </c>
      <c r="D127" s="74">
        <f t="shared" si="23"/>
        <v>2</v>
      </c>
      <c r="E127" s="43">
        <f>IF(ISNUMBER(TIMEVALUE(LEFT(Tides!E127,8))),TIMEVALUE(LEFT(Tides!E127,8)),"")</f>
        <v>0.84097222222222223</v>
      </c>
      <c r="F127" s="38">
        <f>IF(ISNUMBER(VALUE(LEFT(RIGHT(Tides!E127,6),4))),VALUE(LEFT(RIGHT(Tides!E127,6),4)),"")</f>
        <v>0.7</v>
      </c>
      <c r="G127" s="74">
        <f t="shared" si="24"/>
        <v>2</v>
      </c>
      <c r="I127" s="18" t="str">
        <f t="shared" si="25"/>
        <v>Mon 24</v>
      </c>
      <c r="J127" s="9" t="str">
        <f>IF(ISTEXT(Tides!B127),Tides!B127,"")</f>
        <v>1:53 AM / 3.9 m</v>
      </c>
      <c r="K127" s="9" t="str">
        <f>IF(ISTEXT(Tides!C127),Tides!C127,"")</f>
        <v>7:52 AM / 0.9 m</v>
      </c>
      <c r="L127" s="9" t="str">
        <f>IF(ISTEXT(Tides!D127),Tides!D127,"")</f>
        <v>2:02 PM / 4.0 m</v>
      </c>
      <c r="M127" s="9" t="str">
        <f>IF(ISTEXT(Tides!E127),Tides!E127,"")</f>
        <v>8:11 PM / 0.7 m</v>
      </c>
      <c r="N127" s="9" t="str">
        <f>IF(ISTEXT(Tides!F127),Tides!F127,"")</f>
        <v/>
      </c>
      <c r="O127" s="56">
        <f t="shared" si="26"/>
        <v>0.24444444444444446</v>
      </c>
      <c r="P127" s="57">
        <f t="shared" si="27"/>
        <v>0.41111111111111109</v>
      </c>
      <c r="Q127" s="56">
        <f t="shared" si="28"/>
        <v>0.75763888888888886</v>
      </c>
      <c r="R127" s="58">
        <f t="shared" si="29"/>
        <v>0.9243055555555556</v>
      </c>
      <c r="S127" s="30">
        <f>Tides!H127</f>
        <v>0.2326388888888889</v>
      </c>
      <c r="T127" s="30">
        <f>Tides!I127</f>
        <v>0.85972222222222228</v>
      </c>
    </row>
    <row r="128" spans="1:20" ht="20" customHeight="1" x14ac:dyDescent="0.15">
      <c r="A128" s="2" t="str">
        <f>Tides!A128</f>
        <v>Tue 25</v>
      </c>
      <c r="B128" s="43">
        <f>IF(ISNUMBER(TIMEVALUE(LEFT(Tides!C128,8))),TIMEVALUE(LEFT(Tides!C128,8)),"")</f>
        <v>0.35</v>
      </c>
      <c r="C128" s="38">
        <f>IF(ISNUMBER(VALUE(LEFT(RIGHT(Tides!C128,6),4))),VALUE(LEFT(RIGHT(Tides!C128,6),4)),"")</f>
        <v>0.8</v>
      </c>
      <c r="D128" s="74">
        <f t="shared" si="23"/>
        <v>2</v>
      </c>
      <c r="E128" s="43">
        <f>IF(ISNUMBER(TIMEVALUE(LEFT(Tides!E128,8))),TIMEVALUE(LEFT(Tides!E128,8)),"")</f>
        <v>0.86250000000000004</v>
      </c>
      <c r="F128" s="38">
        <f>IF(ISNUMBER(VALUE(LEFT(RIGHT(Tides!E128,6),4))),VALUE(LEFT(RIGHT(Tides!E128,6),4)),"")</f>
        <v>0.7</v>
      </c>
      <c r="G128" s="74">
        <f t="shared" si="24"/>
        <v>2</v>
      </c>
      <c r="I128" s="18" t="str">
        <f t="shared" si="25"/>
        <v>Tue 25</v>
      </c>
      <c r="J128" s="9" t="str">
        <f>IF(ISTEXT(Tides!B128),Tides!B128,"")</f>
        <v>2:24 AM / 3.9 m</v>
      </c>
      <c r="K128" s="9" t="str">
        <f>IF(ISTEXT(Tides!C128),Tides!C128,"")</f>
        <v>8:24 AM / 0.8 m</v>
      </c>
      <c r="L128" s="9" t="str">
        <f>IF(ISTEXT(Tides!D128),Tides!D128,"")</f>
        <v>2:36 PM / 4.0 m</v>
      </c>
      <c r="M128" s="9" t="str">
        <f>IF(ISTEXT(Tides!E128),Tides!E128,"")</f>
        <v>8:42 PM / 0.7 m</v>
      </c>
      <c r="N128" s="9" t="str">
        <f>IF(ISTEXT(Tides!F128),Tides!F128,"")</f>
        <v/>
      </c>
      <c r="O128" s="56">
        <f t="shared" si="26"/>
        <v>0.26666666666666666</v>
      </c>
      <c r="P128" s="57">
        <f t="shared" si="27"/>
        <v>0.43333333333333329</v>
      </c>
      <c r="Q128" s="56">
        <f t="shared" si="28"/>
        <v>0.77916666666666667</v>
      </c>
      <c r="R128" s="58">
        <f t="shared" si="29"/>
        <v>0.94583333333333341</v>
      </c>
      <c r="S128" s="30">
        <f>Tides!H128</f>
        <v>0.23055555555555557</v>
      </c>
      <c r="T128" s="30">
        <f>Tides!I128</f>
        <v>0.86111111111111116</v>
      </c>
    </row>
    <row r="129" spans="1:20" ht="20" customHeight="1" x14ac:dyDescent="0.15">
      <c r="A129" s="2" t="str">
        <f>Tides!A129</f>
        <v>Wed 26</v>
      </c>
      <c r="B129" s="43">
        <f>IF(ISNUMBER(TIMEVALUE(LEFT(Tides!C129,8))),TIMEVALUE(LEFT(Tides!C129,8)),"")</f>
        <v>0.37291666666666667</v>
      </c>
      <c r="C129" s="38">
        <f>IF(ISNUMBER(VALUE(LEFT(RIGHT(Tides!C129,6),4))),VALUE(LEFT(RIGHT(Tides!C129,6),4)),"")</f>
        <v>0.7</v>
      </c>
      <c r="D129" s="74">
        <f t="shared" si="23"/>
        <v>2</v>
      </c>
      <c r="E129" s="43">
        <f>IF(ISNUMBER(TIMEVALUE(LEFT(Tides!E129,8))),TIMEVALUE(LEFT(Tides!E129,8)),"")</f>
        <v>0.88541666666666663</v>
      </c>
      <c r="F129" s="38">
        <f>IF(ISNUMBER(VALUE(LEFT(RIGHT(Tides!E129,6),4))),VALUE(LEFT(RIGHT(Tides!E129,6),4)),"")</f>
        <v>0.8</v>
      </c>
      <c r="G129" s="74">
        <f t="shared" si="24"/>
        <v>2</v>
      </c>
      <c r="I129" s="18" t="str">
        <f t="shared" si="25"/>
        <v>Wed 26</v>
      </c>
      <c r="J129" s="9" t="str">
        <f>IF(ISTEXT(Tides!B129),Tides!B129,"")</f>
        <v>2:55 AM / 4.0 m</v>
      </c>
      <c r="K129" s="9" t="str">
        <f>IF(ISTEXT(Tides!C129),Tides!C129,"")</f>
        <v>8:57 AM / 0.7 m</v>
      </c>
      <c r="L129" s="9" t="str">
        <f>IF(ISTEXT(Tides!D129),Tides!D129,"")</f>
        <v>3:11 PM / 4.0 m</v>
      </c>
      <c r="M129" s="9" t="str">
        <f>IF(ISTEXT(Tides!E129),Tides!E129,"")</f>
        <v>9:15 PM / 0.8 m</v>
      </c>
      <c r="N129" s="9" t="str">
        <f>IF(ISTEXT(Tides!F129),Tides!F129,"")</f>
        <v/>
      </c>
      <c r="O129" s="56">
        <f t="shared" si="26"/>
        <v>0.28958333333333336</v>
      </c>
      <c r="P129" s="57">
        <f t="shared" si="27"/>
        <v>0.45624999999999999</v>
      </c>
      <c r="Q129" s="56">
        <f t="shared" si="28"/>
        <v>0.80208333333333326</v>
      </c>
      <c r="R129" s="58">
        <f t="shared" si="29"/>
        <v>0.96875</v>
      </c>
      <c r="S129" s="30">
        <f>Tides!H129</f>
        <v>0.22916666666666666</v>
      </c>
      <c r="T129" s="30">
        <f>Tides!I129</f>
        <v>0.86250000000000004</v>
      </c>
    </row>
    <row r="130" spans="1:20" ht="20" customHeight="1" x14ac:dyDescent="0.15">
      <c r="A130" s="2" t="str">
        <f>Tides!A130</f>
        <v>Thu 27</v>
      </c>
      <c r="B130" s="43">
        <f>IF(ISNUMBER(TIMEVALUE(LEFT(Tides!C130,8))),TIMEVALUE(LEFT(Tides!C130,8)),"")</f>
        <v>0.3972222222222222</v>
      </c>
      <c r="C130" s="38">
        <f>IF(ISNUMBER(VALUE(LEFT(RIGHT(Tides!C130,6),4))),VALUE(LEFT(RIGHT(Tides!C130,6),4)),"")</f>
        <v>0.7</v>
      </c>
      <c r="D130" s="74">
        <f t="shared" si="23"/>
        <v>2</v>
      </c>
      <c r="E130" s="43">
        <f>IF(ISNUMBER(TIMEVALUE(LEFT(Tides!E130,8))),TIMEVALUE(LEFT(Tides!E130,8)),"")</f>
        <v>0.90972222222222221</v>
      </c>
      <c r="F130" s="38">
        <f>IF(ISNUMBER(VALUE(LEFT(RIGHT(Tides!E130,6),4))),VALUE(LEFT(RIGHT(Tides!E130,6),4)),"")</f>
        <v>0.9</v>
      </c>
      <c r="G130" s="74">
        <f t="shared" si="24"/>
        <v>2</v>
      </c>
      <c r="I130" s="18" t="str">
        <f t="shared" si="25"/>
        <v>Thu 27</v>
      </c>
      <c r="J130" s="9" t="str">
        <f>IF(ISTEXT(Tides!B130),Tides!B130,"")</f>
        <v>3:27 AM / 4.0 m</v>
      </c>
      <c r="K130" s="9" t="str">
        <f>IF(ISTEXT(Tides!C130),Tides!C130,"")</f>
        <v>9:32 AM / 0.7 m</v>
      </c>
      <c r="L130" s="9" t="str">
        <f>IF(ISTEXT(Tides!D130),Tides!D130,"")</f>
        <v>3:48 PM / 3.9 m</v>
      </c>
      <c r="M130" s="9" t="str">
        <f>IF(ISTEXT(Tides!E130),Tides!E130,"")</f>
        <v>9:50 PM / 0.9 m</v>
      </c>
      <c r="N130" s="9" t="str">
        <f>IF(ISTEXT(Tides!F130),Tides!F130,"")</f>
        <v/>
      </c>
      <c r="O130" s="56">
        <f t="shared" si="26"/>
        <v>0.31388888888888888</v>
      </c>
      <c r="P130" s="57">
        <f t="shared" si="27"/>
        <v>0.48055555555555551</v>
      </c>
      <c r="Q130" s="56">
        <f t="shared" si="28"/>
        <v>0.82638888888888884</v>
      </c>
      <c r="R130" s="58">
        <f t="shared" si="29"/>
        <v>0.99305555555555558</v>
      </c>
      <c r="S130" s="30">
        <f>Tides!H130</f>
        <v>0.22777777777777777</v>
      </c>
      <c r="T130" s="30">
        <f>Tides!I130</f>
        <v>0.86388888888888893</v>
      </c>
    </row>
    <row r="131" spans="1:20" ht="20" customHeight="1" x14ac:dyDescent="0.15">
      <c r="A131" s="2" t="str">
        <f>Tides!A131</f>
        <v>Fri 28</v>
      </c>
      <c r="B131" s="43">
        <f>IF(ISNUMBER(TIMEVALUE(LEFT(Tides!C131,8))),TIMEVALUE(LEFT(Tides!C131,8)),"")</f>
        <v>0.42291666666666666</v>
      </c>
      <c r="C131" s="38">
        <f>IF(ISNUMBER(VALUE(LEFT(RIGHT(Tides!C131,6),4))),VALUE(LEFT(RIGHT(Tides!C131,6),4)),"")</f>
        <v>0.8</v>
      </c>
      <c r="D131" s="74">
        <f t="shared" si="23"/>
        <v>2</v>
      </c>
      <c r="E131" s="43">
        <f>IF(ISNUMBER(TIMEVALUE(LEFT(Tides!E131,8))),TIMEVALUE(LEFT(Tides!E131,8)),"")</f>
        <v>0.93611111111111112</v>
      </c>
      <c r="F131" s="38">
        <f>IF(ISNUMBER(VALUE(LEFT(RIGHT(Tides!E131,6),4))),VALUE(LEFT(RIGHT(Tides!E131,6),4)),"")</f>
        <v>1</v>
      </c>
      <c r="G131" s="74">
        <f t="shared" si="24"/>
        <v>2</v>
      </c>
      <c r="I131" s="18" t="str">
        <f t="shared" si="25"/>
        <v>Fri 28</v>
      </c>
      <c r="J131" s="9" t="str">
        <f>IF(ISTEXT(Tides!B131),Tides!B131,"")</f>
        <v>4:02 AM / 3.9 m</v>
      </c>
      <c r="K131" s="9" t="str">
        <f>IF(ISTEXT(Tides!C131),Tides!C131,"")</f>
        <v>10:09 AM / 0.8 m</v>
      </c>
      <c r="L131" s="9" t="str">
        <f>IF(ISTEXT(Tides!D131),Tides!D131,"")</f>
        <v>4:30 PM / 3.8 m</v>
      </c>
      <c r="M131" s="9" t="str">
        <f>IF(ISTEXT(Tides!E131),Tides!E131,"")</f>
        <v>10:28 PM / 1.0 m</v>
      </c>
      <c r="N131" s="9" t="str">
        <f>IF(ISTEXT(Tides!F131),Tides!F131,"")</f>
        <v/>
      </c>
      <c r="O131" s="56">
        <f t="shared" si="26"/>
        <v>0.33958333333333335</v>
      </c>
      <c r="P131" s="57">
        <f t="shared" si="27"/>
        <v>0.50624999999999998</v>
      </c>
      <c r="Q131" s="56">
        <f t="shared" si="28"/>
        <v>0.85277777777777775</v>
      </c>
      <c r="R131" s="58">
        <f t="shared" si="29"/>
        <v>1.0194444444444444</v>
      </c>
      <c r="S131" s="30">
        <f>Tides!H131</f>
        <v>0.22569444444444445</v>
      </c>
      <c r="T131" s="30">
        <f>Tides!I131</f>
        <v>0.86597222222222225</v>
      </c>
    </row>
    <row r="132" spans="1:20" ht="20" customHeight="1" x14ac:dyDescent="0.15">
      <c r="A132" s="2" t="str">
        <f>Tides!A132</f>
        <v>Sat 29</v>
      </c>
      <c r="B132" s="43">
        <f>IF(ISNUMBER(TIMEVALUE(LEFT(Tides!C132,8))),TIMEVALUE(LEFT(Tides!C132,8)),"")</f>
        <v>0.45208333333333334</v>
      </c>
      <c r="C132" s="38">
        <f>IF(ISNUMBER(VALUE(LEFT(RIGHT(Tides!C132,6),4))),VALUE(LEFT(RIGHT(Tides!C132,6),4)),"")</f>
        <v>0.9</v>
      </c>
      <c r="D132" s="74">
        <f t="shared" si="23"/>
        <v>2</v>
      </c>
      <c r="E132" s="43">
        <f>IF(ISNUMBER(TIMEVALUE(LEFT(Tides!E132,8))),TIMEVALUE(LEFT(Tides!E132,8)),"")</f>
        <v>0.96597222222222223</v>
      </c>
      <c r="F132" s="38">
        <f>IF(ISNUMBER(VALUE(LEFT(RIGHT(Tides!E132,6),4))),VALUE(LEFT(RIGHT(Tides!E132,6),4)),"")</f>
        <v>1.2</v>
      </c>
      <c r="G132" s="74">
        <f t="shared" si="24"/>
        <v>2</v>
      </c>
      <c r="I132" s="18" t="str">
        <f t="shared" si="25"/>
        <v>Sat 29</v>
      </c>
      <c r="J132" s="9" t="str">
        <f>IF(ISTEXT(Tides!B132),Tides!B132,"")</f>
        <v>4:41 AM / 3.8 m</v>
      </c>
      <c r="K132" s="9" t="str">
        <f>IF(ISTEXT(Tides!C132),Tides!C132,"")</f>
        <v>10:51 AM / 0.9 m</v>
      </c>
      <c r="L132" s="9" t="str">
        <f>IF(ISTEXT(Tides!D132),Tides!D132,"")</f>
        <v>5:18 PM / 3.7 m</v>
      </c>
      <c r="M132" s="9" t="str">
        <f>IF(ISTEXT(Tides!E132),Tides!E132,"")</f>
        <v>11:11 PM / 1.2 m</v>
      </c>
      <c r="N132" s="9" t="str">
        <f>IF(ISTEXT(Tides!F132),Tides!F132,"")</f>
        <v/>
      </c>
      <c r="O132" s="56">
        <f t="shared" si="26"/>
        <v>0.36875000000000002</v>
      </c>
      <c r="P132" s="57">
        <f t="shared" si="27"/>
        <v>0.53541666666666665</v>
      </c>
      <c r="Q132" s="56">
        <f t="shared" si="28"/>
        <v>0.88263888888888886</v>
      </c>
      <c r="R132" s="58">
        <f t="shared" si="29"/>
        <v>1.0493055555555555</v>
      </c>
      <c r="S132" s="30">
        <f>Tides!H132</f>
        <v>0.22430555555555556</v>
      </c>
      <c r="T132" s="30">
        <f>Tides!I132</f>
        <v>0.86736111111111114</v>
      </c>
    </row>
    <row r="133" spans="1:20" ht="20" customHeight="1" thickBot="1" x14ac:dyDescent="0.2">
      <c r="A133" s="2" t="str">
        <f>Tides!A133</f>
        <v>Sun 30</v>
      </c>
      <c r="B133" s="43">
        <f>IF(ISNUMBER(TIMEVALUE(LEFT(Tides!C133,8))),TIMEVALUE(LEFT(Tides!C133,8)),"")</f>
        <v>0.48680555555555555</v>
      </c>
      <c r="C133" s="38">
        <f>IF(ISNUMBER(VALUE(LEFT(RIGHT(Tides!C133,6),4))),VALUE(LEFT(RIGHT(Tides!C133,6),4)),"")</f>
        <v>1</v>
      </c>
      <c r="D133" s="74">
        <f t="shared" si="23"/>
        <v>2</v>
      </c>
      <c r="E133" s="43" t="str">
        <f>IF(ISNUMBER(TIMEVALUE(LEFT(Tides!E133,8))),TIMEVALUE(LEFT(Tides!E133,8)),"")</f>
        <v/>
      </c>
      <c r="F133" s="38" t="str">
        <f>IF(ISNUMBER(VALUE(LEFT(RIGHT(Tides!E133,6),4))),VALUE(LEFT(RIGHT(Tides!E133,6),4)),"")</f>
        <v/>
      </c>
      <c r="G133" s="74" t="str">
        <f t="shared" si="24"/>
        <v>No Restriction</v>
      </c>
      <c r="I133" s="21" t="str">
        <f t="shared" si="25"/>
        <v>Sun 30</v>
      </c>
      <c r="J133" s="11" t="str">
        <f>IF(ISTEXT(Tides!B133),Tides!B133,"")</f>
        <v>5:27 AM / 3.7 m</v>
      </c>
      <c r="K133" s="11" t="str">
        <f>IF(ISTEXT(Tides!C133),Tides!C133,"")</f>
        <v>11:41 AM / 1.0 m</v>
      </c>
      <c r="L133" s="11" t="str">
        <f>IF(ISTEXT(Tides!D133),Tides!D133,"")</f>
        <v>6:15 PM / 3.5 m</v>
      </c>
      <c r="M133" s="11" t="str">
        <f>IF(ISTEXT(Tides!E133),Tides!E133,"")</f>
        <v/>
      </c>
      <c r="N133" s="11" t="str">
        <f>IF(ISTEXT(Tides!F133),Tides!F133,"")</f>
        <v/>
      </c>
      <c r="O133" s="59">
        <f t="shared" si="26"/>
        <v>0.40347222222222223</v>
      </c>
      <c r="P133" s="60">
        <f t="shared" si="27"/>
        <v>0.57013888888888886</v>
      </c>
      <c r="Q133" s="59" t="str">
        <f t="shared" si="28"/>
        <v/>
      </c>
      <c r="R133" s="61" t="str">
        <f t="shared" si="29"/>
        <v/>
      </c>
      <c r="S133" s="30">
        <f>Tides!H133</f>
        <v>0.22222222222222221</v>
      </c>
      <c r="T133" s="30">
        <f>Tides!I133</f>
        <v>0.86875000000000002</v>
      </c>
    </row>
    <row r="134" spans="1:20" ht="20" customHeight="1" x14ac:dyDescent="0.15">
      <c r="D134" s="39"/>
      <c r="G134" s="39"/>
    </row>
    <row r="135" spans="1:20" s="6" customFormat="1" ht="20" customHeight="1" thickBot="1" x14ac:dyDescent="0.2">
      <c r="A135" s="5">
        <f>Tides!A135</f>
        <v>46874</v>
      </c>
      <c r="B135" s="41"/>
      <c r="C135" s="42" t="str">
        <f>IF(ISNUMBER(VALUE(LEFT(RIGHT(Tides!C135,6),4))),VALUE(LEFT(RIGHT(Tides!C135,6),4)),"")</f>
        <v/>
      </c>
      <c r="D135" s="42"/>
      <c r="E135" s="41"/>
      <c r="F135" s="42" t="str">
        <f>IF(ISNUMBER(VALUE(LEFT(RIGHT(Tides!E135,6),4))),VALUE(LEFT(RIGHT(Tides!E135,6),4)),"")</f>
        <v/>
      </c>
      <c r="G135" s="42"/>
      <c r="I135" s="85">
        <f>A135</f>
        <v>46874</v>
      </c>
      <c r="J135" s="85"/>
      <c r="K135" s="85"/>
      <c r="O135" s="49"/>
      <c r="P135" s="50"/>
      <c r="Q135" s="49"/>
      <c r="R135" s="50"/>
      <c r="S135" s="51"/>
      <c r="T135" s="51"/>
    </row>
    <row r="136" spans="1:20" ht="29.75" customHeight="1" x14ac:dyDescent="0.15">
      <c r="A136" s="1" t="s">
        <v>8</v>
      </c>
      <c r="B136" s="88" t="s">
        <v>9</v>
      </c>
      <c r="C136" s="88"/>
      <c r="D136" s="37" t="s">
        <v>244</v>
      </c>
      <c r="E136" s="88" t="s">
        <v>10</v>
      </c>
      <c r="F136" s="88"/>
      <c r="G136" s="37" t="s">
        <v>244</v>
      </c>
      <c r="I136" s="17" t="s">
        <v>8</v>
      </c>
      <c r="J136" s="8" t="s">
        <v>2</v>
      </c>
      <c r="K136" s="8" t="s">
        <v>3</v>
      </c>
      <c r="L136" s="8" t="s">
        <v>2</v>
      </c>
      <c r="M136" s="8" t="s">
        <v>3</v>
      </c>
      <c r="N136" s="8" t="s">
        <v>2</v>
      </c>
      <c r="O136" s="52" t="s">
        <v>11</v>
      </c>
      <c r="P136" s="53" t="s">
        <v>12</v>
      </c>
      <c r="Q136" s="52" t="s">
        <v>11</v>
      </c>
      <c r="R136" s="54" t="s">
        <v>12</v>
      </c>
      <c r="S136" s="55" t="s">
        <v>5</v>
      </c>
      <c r="T136" s="55" t="s">
        <v>6</v>
      </c>
    </row>
    <row r="137" spans="1:20" ht="20" customHeight="1" x14ac:dyDescent="0.15">
      <c r="A137" s="2" t="str">
        <f>Tides!A137</f>
        <v>Mon 1</v>
      </c>
      <c r="B137" s="43">
        <f>IF(ISNUMBER(TIMEVALUE(LEFT(Tides!C137,8))),TIMEVALUE(LEFT(Tides!C137,8)),"")</f>
        <v>2.0833333333333333E-3</v>
      </c>
      <c r="C137" s="38">
        <f>IF(ISNUMBER(VALUE(LEFT(RIGHT(Tides!C137,6),4))),VALUE(LEFT(RIGHT(Tides!C137,6),4)),"")</f>
        <v>1.4</v>
      </c>
      <c r="D137" s="74">
        <f t="shared" ref="D137:D167" si="30">IF(OR(C137&gt;$W$8,ISNUMBER(C137)=FALSE),$X$8,IF(C137&gt;$W$7,$X$7,IF(C137&gt;$W$6,$X$6,IF(C137&gt;$W$5,$X$5,$X$4))))</f>
        <v>1.5</v>
      </c>
      <c r="E137" s="43">
        <f>IF(ISNUMBER(TIMEVALUE(LEFT(Tides!E137,8))),TIMEVALUE(LEFT(Tides!E137,8)),"")</f>
        <v>0.52777777777777779</v>
      </c>
      <c r="F137" s="38">
        <f>IF(ISNUMBER(VALUE(LEFT(RIGHT(Tides!E137,6),4))),VALUE(LEFT(RIGHT(Tides!E137,6),4)),"")</f>
        <v>1.1000000000000001</v>
      </c>
      <c r="G137" s="74">
        <f t="shared" ref="G137:G167" si="31">IF(OR(F137&gt;$W$8,ISNUMBER(F137)=FALSE),$X$8,IF(F137&gt;$W$7,$X$7,IF(F137&gt;$W$6,$X$6,IF(F137&gt;$W$5,$X$5,$X$4))))</f>
        <v>2</v>
      </c>
      <c r="I137" s="18" t="str">
        <f t="shared" ref="I137:I167" si="32">A137</f>
        <v>Mon 1</v>
      </c>
      <c r="J137" s="9" t="str">
        <f>IF(ISTEXT(Tides!B137),Tides!B137,"")</f>
        <v/>
      </c>
      <c r="K137" s="9" t="str">
        <f>IF(ISTEXT(Tides!C137),Tides!C137,"")</f>
        <v>12:03 AM / 1.4 m</v>
      </c>
      <c r="L137" s="9" t="str">
        <f>IF(ISTEXT(Tides!D137),Tides!D137,"")</f>
        <v>6:24 AM / 3.5 m</v>
      </c>
      <c r="M137" s="9" t="str">
        <f>IF(ISTEXT(Tides!E137),Tides!E137,"")</f>
        <v>12:40 PM / 1.1 m</v>
      </c>
      <c r="N137" s="9" t="str">
        <f>IF(ISTEXT(Tides!F137),Tides!F137,"")</f>
        <v>7:25 PM / 3.4 m</v>
      </c>
      <c r="O137" s="56">
        <f t="shared" ref="O137:O167" si="33">IF(AND(ISNUMBER(D137),D137&gt;0),IF((B137-D137/24)&gt;0,B137-D137/24,B137+24-D137/24),"")</f>
        <v>23.939583333333335</v>
      </c>
      <c r="P137" s="57">
        <f t="shared" ref="P137:P167" si="34">IF(AND(ISNUMBER(D137),D137&gt;0),B137+D137/24,"")</f>
        <v>6.458333333333334E-2</v>
      </c>
      <c r="Q137" s="56">
        <f t="shared" ref="Q137:Q167" si="35">IF(AND(ISNUMBER(G137),G137&gt;0),IF((E137-G137/24)&gt;0,E137-G137/24,E137+24-G137/24),"")</f>
        <v>0.44444444444444448</v>
      </c>
      <c r="R137" s="58">
        <f t="shared" ref="R137:R167" si="36">IF(AND(ISNUMBER(G137),G137&gt;0),E137+G137/24,"")</f>
        <v>0.61111111111111116</v>
      </c>
      <c r="S137" s="30">
        <f>Tides!H137</f>
        <v>0.22083333333333333</v>
      </c>
      <c r="T137" s="30">
        <f>Tides!I137</f>
        <v>0.87013888888888891</v>
      </c>
    </row>
    <row r="138" spans="1:20" ht="20" customHeight="1" x14ac:dyDescent="0.15">
      <c r="A138" s="2" t="str">
        <f>Tides!A138</f>
        <v>Tue 2</v>
      </c>
      <c r="B138" s="43">
        <f>IF(ISNUMBER(TIMEVALUE(LEFT(Tides!C138,8))),TIMEVALUE(LEFT(Tides!C138,8)),"")</f>
        <v>4.7222222222222221E-2</v>
      </c>
      <c r="C138" s="38">
        <f>IF(ISNUMBER(VALUE(LEFT(RIGHT(Tides!C138,6),4))),VALUE(LEFT(RIGHT(Tides!C138,6),4)),"")</f>
        <v>1.6</v>
      </c>
      <c r="D138" s="74">
        <f t="shared" si="30"/>
        <v>1.5</v>
      </c>
      <c r="E138" s="43">
        <f>IF(ISNUMBER(TIMEVALUE(LEFT(Tides!E138,8))),TIMEVALUE(LEFT(Tides!E138,8)),"")</f>
        <v>0.57986111111111116</v>
      </c>
      <c r="F138" s="38">
        <f>IF(ISNUMBER(VALUE(LEFT(RIGHT(Tides!E138,6),4))),VALUE(LEFT(RIGHT(Tides!E138,6),4)),"")</f>
        <v>1.2</v>
      </c>
      <c r="G138" s="74">
        <f t="shared" si="31"/>
        <v>2</v>
      </c>
      <c r="I138" s="18" t="str">
        <f t="shared" si="32"/>
        <v>Tue 2</v>
      </c>
      <c r="J138" s="9" t="str">
        <f>IF(ISTEXT(Tides!B138),Tides!B138,"")</f>
        <v/>
      </c>
      <c r="K138" s="9" t="str">
        <f>IF(ISTEXT(Tides!C138),Tides!C138,"")</f>
        <v>1:08 AM / 1.6 m</v>
      </c>
      <c r="L138" s="9" t="str">
        <f>IF(ISTEXT(Tides!D138),Tides!D138,"")</f>
        <v>7:34 AM / 3.5 m</v>
      </c>
      <c r="M138" s="9" t="str">
        <f>IF(ISTEXT(Tides!E138),Tides!E138,"")</f>
        <v>1:55 PM / 1.2 m</v>
      </c>
      <c r="N138" s="9" t="str">
        <f>IF(ISTEXT(Tides!F138),Tides!F138,"")</f>
        <v>8:41 PM / 3.4 m</v>
      </c>
      <c r="O138" s="56">
        <f t="shared" si="33"/>
        <v>23.984722222222221</v>
      </c>
      <c r="P138" s="57">
        <f t="shared" si="34"/>
        <v>0.10972222222222222</v>
      </c>
      <c r="Q138" s="56">
        <f t="shared" si="35"/>
        <v>0.49652777777777785</v>
      </c>
      <c r="R138" s="58">
        <f t="shared" si="36"/>
        <v>0.66319444444444453</v>
      </c>
      <c r="S138" s="30">
        <f>Tides!H138</f>
        <v>0.21944444444444444</v>
      </c>
      <c r="T138" s="30">
        <f>Tides!I138</f>
        <v>0.87152777777777779</v>
      </c>
    </row>
    <row r="139" spans="1:20" ht="20" customHeight="1" x14ac:dyDescent="0.15">
      <c r="A139" s="2" t="str">
        <f>Tides!A139</f>
        <v>Wed 3</v>
      </c>
      <c r="B139" s="43">
        <f>IF(ISNUMBER(TIMEVALUE(LEFT(Tides!C139,8))),TIMEVALUE(LEFT(Tides!C139,8)),"")</f>
        <v>0.10347222222222222</v>
      </c>
      <c r="C139" s="38">
        <f>IF(ISNUMBER(VALUE(LEFT(RIGHT(Tides!C139,6),4))),VALUE(LEFT(RIGHT(Tides!C139,6),4)),"")</f>
        <v>1.7</v>
      </c>
      <c r="D139" s="74">
        <f t="shared" si="30"/>
        <v>1</v>
      </c>
      <c r="E139" s="43">
        <f>IF(ISNUMBER(TIMEVALUE(LEFT(Tides!E139,8))),TIMEVALUE(LEFT(Tides!E139,8)),"")</f>
        <v>0.63749999999999996</v>
      </c>
      <c r="F139" s="38">
        <f>IF(ISNUMBER(VALUE(LEFT(RIGHT(Tides!E139,6),4))),VALUE(LEFT(RIGHT(Tides!E139,6),4)),"")</f>
        <v>1.1000000000000001</v>
      </c>
      <c r="G139" s="74">
        <f t="shared" si="31"/>
        <v>2</v>
      </c>
      <c r="I139" s="18" t="str">
        <f t="shared" si="32"/>
        <v>Wed 3</v>
      </c>
      <c r="J139" s="9" t="str">
        <f>IF(ISTEXT(Tides!B139),Tides!B139,"")</f>
        <v/>
      </c>
      <c r="K139" s="9" t="str">
        <f>IF(ISTEXT(Tides!C139),Tides!C139,"")</f>
        <v>2:29 AM / 1.7 m</v>
      </c>
      <c r="L139" s="9" t="str">
        <f>IF(ISTEXT(Tides!D139),Tides!D139,"")</f>
        <v>8:50 AM / 3.5 m</v>
      </c>
      <c r="M139" s="9" t="str">
        <f>IF(ISTEXT(Tides!E139),Tides!E139,"")</f>
        <v>3:18 PM / 1.1 m</v>
      </c>
      <c r="N139" s="9" t="str">
        <f>IF(ISTEXT(Tides!F139),Tides!F139,"")</f>
        <v>9:56 PM / 3.5 m</v>
      </c>
      <c r="O139" s="56">
        <f t="shared" si="33"/>
        <v>6.1805555555555551E-2</v>
      </c>
      <c r="P139" s="57">
        <f t="shared" si="34"/>
        <v>0.14513888888888887</v>
      </c>
      <c r="Q139" s="56">
        <f t="shared" si="35"/>
        <v>0.55416666666666659</v>
      </c>
      <c r="R139" s="58">
        <f t="shared" si="36"/>
        <v>0.72083333333333333</v>
      </c>
      <c r="S139" s="30">
        <f>Tides!H139</f>
        <v>0.21736111111111112</v>
      </c>
      <c r="T139" s="30">
        <f>Tides!I139</f>
        <v>0.87291666666666667</v>
      </c>
    </row>
    <row r="140" spans="1:20" ht="20" customHeight="1" x14ac:dyDescent="0.15">
      <c r="A140" s="2" t="str">
        <f>Tides!A140</f>
        <v>Thu 4</v>
      </c>
      <c r="B140" s="43">
        <f>IF(ISNUMBER(TIMEVALUE(LEFT(Tides!C140,8))),TIMEVALUE(LEFT(Tides!C140,8)),"")</f>
        <v>0.16041666666666668</v>
      </c>
      <c r="C140" s="38">
        <f>IF(ISNUMBER(VALUE(LEFT(RIGHT(Tides!C140,6),4))),VALUE(LEFT(RIGHT(Tides!C140,6),4)),"")</f>
        <v>1.6</v>
      </c>
      <c r="D140" s="74">
        <f t="shared" si="30"/>
        <v>1.5</v>
      </c>
      <c r="E140" s="43">
        <f>IF(ISNUMBER(TIMEVALUE(LEFT(Tides!E140,8))),TIMEVALUE(LEFT(Tides!E140,8)),"")</f>
        <v>0.68888888888888888</v>
      </c>
      <c r="F140" s="38">
        <f>IF(ISNUMBER(VALUE(LEFT(RIGHT(Tides!E140,6),4))),VALUE(LEFT(RIGHT(Tides!E140,6),4)),"")</f>
        <v>0.9</v>
      </c>
      <c r="G140" s="74">
        <f t="shared" si="31"/>
        <v>2</v>
      </c>
      <c r="I140" s="18" t="str">
        <f t="shared" si="32"/>
        <v>Thu 4</v>
      </c>
      <c r="J140" s="9" t="str">
        <f>IF(ISTEXT(Tides!B140),Tides!B140,"")</f>
        <v/>
      </c>
      <c r="K140" s="9" t="str">
        <f>IF(ISTEXT(Tides!C140),Tides!C140,"")</f>
        <v>3:51 AM / 1.6 m</v>
      </c>
      <c r="L140" s="9" t="str">
        <f>IF(ISTEXT(Tides!D140),Tides!D140,"")</f>
        <v>10:02 AM / 3.6 m</v>
      </c>
      <c r="M140" s="9" t="str">
        <f>IF(ISTEXT(Tides!E140),Tides!E140,"")</f>
        <v>4:32 PM / 0.9 m</v>
      </c>
      <c r="N140" s="9" t="str">
        <f>IF(ISTEXT(Tides!F140),Tides!F140,"")</f>
        <v>11:00 PM / 3.6 m</v>
      </c>
      <c r="O140" s="56">
        <f t="shared" si="33"/>
        <v>9.791666666666668E-2</v>
      </c>
      <c r="P140" s="57">
        <f t="shared" si="34"/>
        <v>0.22291666666666668</v>
      </c>
      <c r="Q140" s="56">
        <f t="shared" si="35"/>
        <v>0.60555555555555551</v>
      </c>
      <c r="R140" s="58">
        <f t="shared" si="36"/>
        <v>0.77222222222222225</v>
      </c>
      <c r="S140" s="30">
        <f>Tides!H140</f>
        <v>0.21597222222222223</v>
      </c>
      <c r="T140" s="30">
        <f>Tides!I140</f>
        <v>0.87430555555555556</v>
      </c>
    </row>
    <row r="141" spans="1:20" ht="20" customHeight="1" x14ac:dyDescent="0.15">
      <c r="A141" s="2" t="str">
        <f>Tides!A141</f>
        <v>Fri 5</v>
      </c>
      <c r="B141" s="43">
        <f>IF(ISNUMBER(TIMEVALUE(LEFT(Tides!C141,8))),TIMEVALUE(LEFT(Tides!C141,8)),"")</f>
        <v>0.2076388888888889</v>
      </c>
      <c r="C141" s="38">
        <f>IF(ISNUMBER(VALUE(LEFT(RIGHT(Tides!C141,6),4))),VALUE(LEFT(RIGHT(Tides!C141,6),4)),"")</f>
        <v>1.4</v>
      </c>
      <c r="D141" s="74">
        <f t="shared" si="30"/>
        <v>1.5</v>
      </c>
      <c r="E141" s="43">
        <f>IF(ISNUMBER(TIMEVALUE(LEFT(Tides!E141,8))),TIMEVALUE(LEFT(Tides!E141,8)),"")</f>
        <v>0.73055555555555551</v>
      </c>
      <c r="F141" s="38">
        <f>IF(ISNUMBER(VALUE(LEFT(RIGHT(Tides!E141,6),4))),VALUE(LEFT(RIGHT(Tides!E141,6),4)),"")</f>
        <v>0.7</v>
      </c>
      <c r="G141" s="74">
        <f t="shared" si="31"/>
        <v>2</v>
      </c>
      <c r="I141" s="18" t="str">
        <f t="shared" si="32"/>
        <v>Fri 5</v>
      </c>
      <c r="J141" s="9" t="str">
        <f>IF(ISTEXT(Tides!B141),Tides!B141,"")</f>
        <v/>
      </c>
      <c r="K141" s="9" t="str">
        <f>IF(ISTEXT(Tides!C141),Tides!C141,"")</f>
        <v>4:59 AM / 1.4 m</v>
      </c>
      <c r="L141" s="9" t="str">
        <f>IF(ISTEXT(Tides!D141),Tides!D141,"")</f>
        <v>11:06 AM / 3.8 m</v>
      </c>
      <c r="M141" s="9" t="str">
        <f>IF(ISTEXT(Tides!E141),Tides!E141,"")</f>
        <v>5:32 PM / 0.7 m</v>
      </c>
      <c r="N141" s="9" t="str">
        <f>IF(ISTEXT(Tides!F141),Tides!F141,"")</f>
        <v>11:56 PM / 3.8 m</v>
      </c>
      <c r="O141" s="56">
        <f t="shared" si="33"/>
        <v>0.1451388888888889</v>
      </c>
      <c r="P141" s="57">
        <f t="shared" si="34"/>
        <v>0.27013888888888893</v>
      </c>
      <c r="Q141" s="56">
        <f t="shared" si="35"/>
        <v>0.64722222222222214</v>
      </c>
      <c r="R141" s="58">
        <f t="shared" si="36"/>
        <v>0.81388888888888888</v>
      </c>
      <c r="S141" s="30">
        <f>Tides!H141</f>
        <v>0.21458333333333332</v>
      </c>
      <c r="T141" s="30">
        <f>Tides!I141</f>
        <v>0.87569444444444444</v>
      </c>
    </row>
    <row r="142" spans="1:20" ht="20" customHeight="1" x14ac:dyDescent="0.15">
      <c r="A142" s="2" t="str">
        <f>Tides!A142</f>
        <v>Sat 6</v>
      </c>
      <c r="B142" s="43">
        <f>IF(ISNUMBER(TIMEVALUE(LEFT(Tides!C142,8))),TIMEVALUE(LEFT(Tides!C142,8)),"")</f>
        <v>0.24583333333333332</v>
      </c>
      <c r="C142" s="38">
        <f>IF(ISNUMBER(VALUE(LEFT(RIGHT(Tides!C142,6),4))),VALUE(LEFT(RIGHT(Tides!C142,6),4)),"")</f>
        <v>1.1000000000000001</v>
      </c>
      <c r="D142" s="74">
        <f t="shared" si="30"/>
        <v>2</v>
      </c>
      <c r="E142" s="43">
        <f>IF(ISNUMBER(TIMEVALUE(LEFT(Tides!E142,8))),TIMEVALUE(LEFT(Tides!E142,8)),"")</f>
        <v>0.76597222222222228</v>
      </c>
      <c r="F142" s="38">
        <f>IF(ISNUMBER(VALUE(LEFT(RIGHT(Tides!E142,6),4))),VALUE(LEFT(RIGHT(Tides!E142,6),4)),"")</f>
        <v>0.5</v>
      </c>
      <c r="G142" s="74">
        <f t="shared" si="31"/>
        <v>2.5</v>
      </c>
      <c r="I142" s="18" t="str">
        <f t="shared" si="32"/>
        <v>Sat 6</v>
      </c>
      <c r="J142" s="9" t="str">
        <f>IF(ISTEXT(Tides!B142),Tides!B142,"")</f>
        <v/>
      </c>
      <c r="K142" s="9" t="str">
        <f>IF(ISTEXT(Tides!C142),Tides!C142,"")</f>
        <v>5:54 AM / 1.1 m</v>
      </c>
      <c r="L142" s="9" t="str">
        <f>IF(ISTEXT(Tides!D142),Tides!D142,"")</f>
        <v>12:03 PM / 4.0 m</v>
      </c>
      <c r="M142" s="9" t="str">
        <f>IF(ISTEXT(Tides!E142),Tides!E142,"")</f>
        <v>6:23 PM / 0.5 m</v>
      </c>
      <c r="N142" s="9" t="str">
        <f>IF(ISTEXT(Tides!F142),Tides!F142,"")</f>
        <v/>
      </c>
      <c r="O142" s="56">
        <f t="shared" si="33"/>
        <v>0.16249999999999998</v>
      </c>
      <c r="P142" s="57">
        <f t="shared" si="34"/>
        <v>0.32916666666666666</v>
      </c>
      <c r="Q142" s="56">
        <f t="shared" si="35"/>
        <v>0.66180555555555565</v>
      </c>
      <c r="R142" s="58">
        <f t="shared" si="36"/>
        <v>0.87013888888888891</v>
      </c>
      <c r="S142" s="30">
        <f>Tides!H142</f>
        <v>0.21319444444444444</v>
      </c>
      <c r="T142" s="30">
        <f>Tides!I142</f>
        <v>0.87708333333333333</v>
      </c>
    </row>
    <row r="143" spans="1:20" ht="20" customHeight="1" x14ac:dyDescent="0.15">
      <c r="A143" s="2" t="str">
        <f>Tides!A143</f>
        <v>Sun 7</v>
      </c>
      <c r="B143" s="43">
        <f>IF(ISNUMBER(TIMEVALUE(LEFT(Tides!C143,8))),TIMEVALUE(LEFT(Tides!C143,8)),"")</f>
        <v>0.27986111111111112</v>
      </c>
      <c r="C143" s="38">
        <f>IF(ISNUMBER(VALUE(LEFT(RIGHT(Tides!C143,6),4))),VALUE(LEFT(RIGHT(Tides!C143,6),4)),"")</f>
        <v>0.9</v>
      </c>
      <c r="D143" s="74">
        <f t="shared" si="30"/>
        <v>2</v>
      </c>
      <c r="E143" s="43">
        <f>IF(ISNUMBER(TIMEVALUE(LEFT(Tides!E143,8))),TIMEVALUE(LEFT(Tides!E143,8)),"")</f>
        <v>0.79791666666666672</v>
      </c>
      <c r="F143" s="38">
        <f>IF(ISNUMBER(VALUE(LEFT(RIGHT(Tides!E143,6),4))),VALUE(LEFT(RIGHT(Tides!E143,6),4)),"")</f>
        <v>0.4</v>
      </c>
      <c r="G143" s="74">
        <f t="shared" si="31"/>
        <v>2.5</v>
      </c>
      <c r="I143" s="18" t="str">
        <f t="shared" si="32"/>
        <v>Sun 7</v>
      </c>
      <c r="J143" s="9" t="str">
        <f>IF(ISTEXT(Tides!B143),Tides!B143,"")</f>
        <v>12:45 AM / 4.0 m</v>
      </c>
      <c r="K143" s="9" t="str">
        <f>IF(ISTEXT(Tides!C143),Tides!C143,"")</f>
        <v>6:43 AM / 0.9 m</v>
      </c>
      <c r="L143" s="9" t="str">
        <f>IF(ISTEXT(Tides!D143),Tides!D143,"")</f>
        <v>12:55 PM / 4.2 m</v>
      </c>
      <c r="M143" s="9" t="str">
        <f>IF(ISTEXT(Tides!E143),Tides!E143,"")</f>
        <v>7:09 PM / 0.4 m</v>
      </c>
      <c r="N143" s="9" t="str">
        <f>IF(ISTEXT(Tides!F143),Tides!F143,"")</f>
        <v/>
      </c>
      <c r="O143" s="56">
        <f t="shared" si="33"/>
        <v>0.1965277777777778</v>
      </c>
      <c r="P143" s="57">
        <f t="shared" si="34"/>
        <v>0.36319444444444443</v>
      </c>
      <c r="Q143" s="56">
        <f t="shared" si="35"/>
        <v>0.69375000000000009</v>
      </c>
      <c r="R143" s="58">
        <f t="shared" si="36"/>
        <v>0.90208333333333335</v>
      </c>
      <c r="S143" s="30">
        <f>Tides!H143</f>
        <v>0.21111111111111111</v>
      </c>
      <c r="T143" s="30">
        <f>Tides!I143</f>
        <v>0.87847222222222221</v>
      </c>
    </row>
    <row r="144" spans="1:20" ht="20" customHeight="1" x14ac:dyDescent="0.15">
      <c r="A144" s="2" t="str">
        <f>Tides!A144</f>
        <v>Mon 8</v>
      </c>
      <c r="B144" s="43">
        <f>IF(ISNUMBER(TIMEVALUE(LEFT(Tides!C144,8))),TIMEVALUE(LEFT(Tides!C144,8)),"")</f>
        <v>0.31111111111111112</v>
      </c>
      <c r="C144" s="38">
        <f>IF(ISNUMBER(VALUE(LEFT(RIGHT(Tides!C144,6),4))),VALUE(LEFT(RIGHT(Tides!C144,6),4)),"")</f>
        <v>0.7</v>
      </c>
      <c r="D144" s="74">
        <f t="shared" si="30"/>
        <v>2</v>
      </c>
      <c r="E144" s="43">
        <f>IF(ISNUMBER(TIMEVALUE(LEFT(Tides!E144,8))),TIMEVALUE(LEFT(Tides!E144,8)),"")</f>
        <v>0.82777777777777772</v>
      </c>
      <c r="F144" s="38">
        <f>IF(ISNUMBER(VALUE(LEFT(RIGHT(Tides!E144,6),4))),VALUE(LEFT(RIGHT(Tides!E144,6),4)),"")</f>
        <v>0.4</v>
      </c>
      <c r="G144" s="74">
        <f t="shared" si="31"/>
        <v>2.5</v>
      </c>
      <c r="I144" s="18" t="str">
        <f t="shared" si="32"/>
        <v>Mon 8</v>
      </c>
      <c r="J144" s="9" t="str">
        <f>IF(ISTEXT(Tides!B144),Tides!B144,"")</f>
        <v>1:29 AM / 4.1 m</v>
      </c>
      <c r="K144" s="9" t="str">
        <f>IF(ISTEXT(Tides!C144),Tides!C144,"")</f>
        <v>7:28 AM / 0.7 m</v>
      </c>
      <c r="L144" s="9" t="str">
        <f>IF(ISTEXT(Tides!D144),Tides!D144,"")</f>
        <v>1:43 PM / 4.3 m</v>
      </c>
      <c r="M144" s="9" t="str">
        <f>IF(ISTEXT(Tides!E144),Tides!E144,"")</f>
        <v>7:52 PM / 0.4 m</v>
      </c>
      <c r="N144" s="9" t="str">
        <f>IF(ISTEXT(Tides!F144),Tides!F144,"")</f>
        <v/>
      </c>
      <c r="O144" s="56">
        <f t="shared" si="33"/>
        <v>0.2277777777777778</v>
      </c>
      <c r="P144" s="57">
        <f t="shared" si="34"/>
        <v>0.39444444444444443</v>
      </c>
      <c r="Q144" s="56">
        <f t="shared" si="35"/>
        <v>0.72361111111111109</v>
      </c>
      <c r="R144" s="58">
        <f t="shared" si="36"/>
        <v>0.93194444444444435</v>
      </c>
      <c r="S144" s="30">
        <f>Tides!H144</f>
        <v>0.20972222222222223</v>
      </c>
      <c r="T144" s="30">
        <f>Tides!I144</f>
        <v>0.88055555555555554</v>
      </c>
    </row>
    <row r="145" spans="1:20" ht="20" customHeight="1" x14ac:dyDescent="0.15">
      <c r="A145" s="2" t="str">
        <f>Tides!A145</f>
        <v>Tue 9</v>
      </c>
      <c r="B145" s="43">
        <f>IF(ISNUMBER(TIMEVALUE(LEFT(Tides!C145,8))),TIMEVALUE(LEFT(Tides!C145,8)),"")</f>
        <v>0.34097222222222223</v>
      </c>
      <c r="C145" s="38">
        <f>IF(ISNUMBER(VALUE(LEFT(RIGHT(Tides!C145,6),4))),VALUE(LEFT(RIGHT(Tides!C145,6),4)),"")</f>
        <v>0.5</v>
      </c>
      <c r="D145" s="74">
        <f t="shared" si="30"/>
        <v>2.5</v>
      </c>
      <c r="E145" s="43">
        <f>IF(ISNUMBER(TIMEVALUE(LEFT(Tides!E145,8))),TIMEVALUE(LEFT(Tides!E145,8)),"")</f>
        <v>0.85624999999999996</v>
      </c>
      <c r="F145" s="38">
        <f>IF(ISNUMBER(VALUE(LEFT(RIGHT(Tides!E145,6),4))),VALUE(LEFT(RIGHT(Tides!E145,6),4)),"")</f>
        <v>0.5</v>
      </c>
      <c r="G145" s="74">
        <f t="shared" si="31"/>
        <v>2.5</v>
      </c>
      <c r="I145" s="18" t="str">
        <f t="shared" si="32"/>
        <v>Tue 9</v>
      </c>
      <c r="J145" s="9" t="str">
        <f>IF(ISTEXT(Tides!B145),Tides!B145,"")</f>
        <v>2:11 AM / 4.2 m</v>
      </c>
      <c r="K145" s="9" t="str">
        <f>IF(ISTEXT(Tides!C145),Tides!C145,"")</f>
        <v>8:11 AM / 0.5 m</v>
      </c>
      <c r="L145" s="9" t="str">
        <f>IF(ISTEXT(Tides!D145),Tides!D145,"")</f>
        <v>2:30 PM / 4.3 m</v>
      </c>
      <c r="M145" s="9" t="str">
        <f>IF(ISTEXT(Tides!E145),Tides!E145,"")</f>
        <v>8:33 PM / 0.5 m</v>
      </c>
      <c r="N145" s="9" t="str">
        <f>IF(ISTEXT(Tides!F145),Tides!F145,"")</f>
        <v/>
      </c>
      <c r="O145" s="56">
        <f t="shared" si="33"/>
        <v>0.23680555555555555</v>
      </c>
      <c r="P145" s="57">
        <f t="shared" si="34"/>
        <v>0.44513888888888892</v>
      </c>
      <c r="Q145" s="56">
        <f t="shared" si="35"/>
        <v>0.75208333333333333</v>
      </c>
      <c r="R145" s="58">
        <f t="shared" si="36"/>
        <v>0.96041666666666659</v>
      </c>
      <c r="S145" s="30">
        <f>Tides!H145</f>
        <v>0.20833333333333334</v>
      </c>
      <c r="T145" s="30">
        <f>Tides!I145</f>
        <v>0.88194444444444442</v>
      </c>
    </row>
    <row r="146" spans="1:20" ht="20" customHeight="1" x14ac:dyDescent="0.15">
      <c r="A146" s="2" t="str">
        <f>Tides!A146</f>
        <v>Wed 10</v>
      </c>
      <c r="B146" s="43">
        <f>IF(ISNUMBER(TIMEVALUE(LEFT(Tides!C146,8))),TIMEVALUE(LEFT(Tides!C146,8)),"")</f>
        <v>0.37083333333333335</v>
      </c>
      <c r="C146" s="38">
        <f>IF(ISNUMBER(VALUE(LEFT(RIGHT(Tides!C146,6),4))),VALUE(LEFT(RIGHT(Tides!C146,6),4)),"")</f>
        <v>0.5</v>
      </c>
      <c r="D146" s="74">
        <f t="shared" si="30"/>
        <v>2.5</v>
      </c>
      <c r="E146" s="43">
        <f>IF(ISNUMBER(TIMEVALUE(LEFT(Tides!E146,8))),TIMEVALUE(LEFT(Tides!E146,8)),"")</f>
        <v>0.88402777777777775</v>
      </c>
      <c r="F146" s="38">
        <f>IF(ISNUMBER(VALUE(LEFT(RIGHT(Tides!E146,6),4))),VALUE(LEFT(RIGHT(Tides!E146,6),4)),"")</f>
        <v>0.7</v>
      </c>
      <c r="G146" s="74">
        <f t="shared" si="31"/>
        <v>2</v>
      </c>
      <c r="I146" s="18" t="str">
        <f t="shared" si="32"/>
        <v>Wed 10</v>
      </c>
      <c r="J146" s="9" t="str">
        <f>IF(ISTEXT(Tides!B146),Tides!B146,"")</f>
        <v>2:51 AM / 4.2 m</v>
      </c>
      <c r="K146" s="9" t="str">
        <f>IF(ISTEXT(Tides!C146),Tides!C146,"")</f>
        <v>8:54 AM / 0.5 m</v>
      </c>
      <c r="L146" s="9" t="str">
        <f>IF(ISTEXT(Tides!D146),Tides!D146,"")</f>
        <v>3:15 PM / 4.2 m</v>
      </c>
      <c r="M146" s="9" t="str">
        <f>IF(ISTEXT(Tides!E146),Tides!E146,"")</f>
        <v>9:13 PM / 0.7 m</v>
      </c>
      <c r="N146" s="9" t="str">
        <f>IF(ISTEXT(Tides!F146),Tides!F146,"")</f>
        <v/>
      </c>
      <c r="O146" s="56">
        <f t="shared" si="33"/>
        <v>0.26666666666666666</v>
      </c>
      <c r="P146" s="57">
        <f t="shared" si="34"/>
        <v>0.47500000000000003</v>
      </c>
      <c r="Q146" s="56">
        <f t="shared" si="35"/>
        <v>0.80069444444444438</v>
      </c>
      <c r="R146" s="58">
        <f t="shared" si="36"/>
        <v>0.96736111111111112</v>
      </c>
      <c r="S146" s="30">
        <f>Tides!H146</f>
        <v>0.20694444444444443</v>
      </c>
      <c r="T146" s="30">
        <f>Tides!I146</f>
        <v>0.8833333333333333</v>
      </c>
    </row>
    <row r="147" spans="1:20" ht="20" customHeight="1" x14ac:dyDescent="0.15">
      <c r="A147" s="2" t="str">
        <f>Tides!A147</f>
        <v>Thu 11</v>
      </c>
      <c r="B147" s="43">
        <f>IF(ISNUMBER(TIMEVALUE(LEFT(Tides!C147,8))),TIMEVALUE(LEFT(Tides!C147,8)),"")</f>
        <v>0.4</v>
      </c>
      <c r="C147" s="38">
        <f>IF(ISNUMBER(VALUE(LEFT(RIGHT(Tides!C147,6),4))),VALUE(LEFT(RIGHT(Tides!C147,6),4)),"")</f>
        <v>0.6</v>
      </c>
      <c r="D147" s="74">
        <f t="shared" si="30"/>
        <v>2.5</v>
      </c>
      <c r="E147" s="43">
        <f>IF(ISNUMBER(TIMEVALUE(LEFT(Tides!E147,8))),TIMEVALUE(LEFT(Tides!E147,8)),"")</f>
        <v>0.91111111111111109</v>
      </c>
      <c r="F147" s="38">
        <f>IF(ISNUMBER(VALUE(LEFT(RIGHT(Tides!E147,6),4))),VALUE(LEFT(RIGHT(Tides!E147,6),4)),"")</f>
        <v>0.9</v>
      </c>
      <c r="G147" s="74">
        <f t="shared" si="31"/>
        <v>2</v>
      </c>
      <c r="I147" s="18" t="str">
        <f t="shared" si="32"/>
        <v>Thu 11</v>
      </c>
      <c r="J147" s="9" t="str">
        <f>IF(ISTEXT(Tides!B147),Tides!B147,"")</f>
        <v>3:30 AM / 4.1 m</v>
      </c>
      <c r="K147" s="9" t="str">
        <f>IF(ISTEXT(Tides!C147),Tides!C147,"")</f>
        <v>9:36 AM / 0.6 m</v>
      </c>
      <c r="L147" s="9" t="str">
        <f>IF(ISTEXT(Tides!D147),Tides!D147,"")</f>
        <v>4:00 PM / 4.0 m</v>
      </c>
      <c r="M147" s="9" t="str">
        <f>IF(ISTEXT(Tides!E147),Tides!E147,"")</f>
        <v>9:52 PM / 0.9 m</v>
      </c>
      <c r="N147" s="9" t="str">
        <f>IF(ISTEXT(Tides!F147),Tides!F147,"")</f>
        <v/>
      </c>
      <c r="O147" s="56">
        <f t="shared" si="33"/>
        <v>0.29583333333333334</v>
      </c>
      <c r="P147" s="57">
        <f t="shared" si="34"/>
        <v>0.50416666666666665</v>
      </c>
      <c r="Q147" s="56">
        <f t="shared" si="35"/>
        <v>0.82777777777777772</v>
      </c>
      <c r="R147" s="58">
        <f t="shared" si="36"/>
        <v>0.99444444444444446</v>
      </c>
      <c r="S147" s="30">
        <f>Tides!H147</f>
        <v>0.20555555555555555</v>
      </c>
      <c r="T147" s="30">
        <f>Tides!I147</f>
        <v>0.88472222222222219</v>
      </c>
    </row>
    <row r="148" spans="1:20" ht="20" customHeight="1" x14ac:dyDescent="0.15">
      <c r="A148" s="2" t="str">
        <f>Tides!A148</f>
        <v>Fri 12</v>
      </c>
      <c r="B148" s="43">
        <f>IF(ISNUMBER(TIMEVALUE(LEFT(Tides!C148,8))),TIMEVALUE(LEFT(Tides!C148,8)),"")</f>
        <v>0.42986111111111114</v>
      </c>
      <c r="C148" s="38">
        <f>IF(ISNUMBER(VALUE(LEFT(RIGHT(Tides!C148,6),4))),VALUE(LEFT(RIGHT(Tides!C148,6),4)),"")</f>
        <v>0.7</v>
      </c>
      <c r="D148" s="74">
        <f t="shared" si="30"/>
        <v>2</v>
      </c>
      <c r="E148" s="43">
        <f>IF(ISNUMBER(TIMEVALUE(LEFT(Tides!E148,8))),TIMEVALUE(LEFT(Tides!E148,8)),"")</f>
        <v>0.93888888888888888</v>
      </c>
      <c r="F148" s="38">
        <f>IF(ISNUMBER(VALUE(LEFT(RIGHT(Tides!E148,6),4))),VALUE(LEFT(RIGHT(Tides!E148,6),4)),"")</f>
        <v>1.1000000000000001</v>
      </c>
      <c r="G148" s="74">
        <f t="shared" si="31"/>
        <v>2</v>
      </c>
      <c r="I148" s="18" t="str">
        <f t="shared" si="32"/>
        <v>Fri 12</v>
      </c>
      <c r="J148" s="9" t="str">
        <f>IF(ISTEXT(Tides!B148),Tides!B148,"")</f>
        <v>4:10 AM / 4.0 m</v>
      </c>
      <c r="K148" s="9" t="str">
        <f>IF(ISTEXT(Tides!C148),Tides!C148,"")</f>
        <v>10:19 AM / 0.7 m</v>
      </c>
      <c r="L148" s="9" t="str">
        <f>IF(ISTEXT(Tides!D148),Tides!D148,"")</f>
        <v>4:46 PM / 3.8 m</v>
      </c>
      <c r="M148" s="9" t="str">
        <f>IF(ISTEXT(Tides!E148),Tides!E148,"")</f>
        <v>10:32 PM / 1.1 m</v>
      </c>
      <c r="N148" s="9" t="str">
        <f>IF(ISTEXT(Tides!F148),Tides!F148,"")</f>
        <v/>
      </c>
      <c r="O148" s="56">
        <f t="shared" si="33"/>
        <v>0.34652777777777782</v>
      </c>
      <c r="P148" s="57">
        <f t="shared" si="34"/>
        <v>0.51319444444444451</v>
      </c>
      <c r="Q148" s="56">
        <f t="shared" si="35"/>
        <v>0.85555555555555551</v>
      </c>
      <c r="R148" s="58">
        <f t="shared" si="36"/>
        <v>1.0222222222222221</v>
      </c>
      <c r="S148" s="30">
        <f>Tides!H148</f>
        <v>0.20416666666666666</v>
      </c>
      <c r="T148" s="30">
        <f>Tides!I148</f>
        <v>0.88611111111111107</v>
      </c>
    </row>
    <row r="149" spans="1:20" ht="20" customHeight="1" x14ac:dyDescent="0.15">
      <c r="A149" s="2" t="str">
        <f>Tides!A149</f>
        <v>Sat 13</v>
      </c>
      <c r="B149" s="43">
        <f>IF(ISNUMBER(TIMEVALUE(LEFT(Tides!C149,8))),TIMEVALUE(LEFT(Tides!C149,8)),"")</f>
        <v>0.46041666666666664</v>
      </c>
      <c r="C149" s="38">
        <f>IF(ISNUMBER(VALUE(LEFT(RIGHT(Tides!C149,6),4))),VALUE(LEFT(RIGHT(Tides!C149,6),4)),"")</f>
        <v>0.9</v>
      </c>
      <c r="D149" s="74">
        <f t="shared" si="30"/>
        <v>2</v>
      </c>
      <c r="E149" s="43">
        <f>IF(ISNUMBER(TIMEVALUE(LEFT(Tides!E149,8))),TIMEVALUE(LEFT(Tides!E149,8)),"")</f>
        <v>0.96805555555555556</v>
      </c>
      <c r="F149" s="38">
        <f>IF(ISNUMBER(VALUE(LEFT(RIGHT(Tides!E149,6),4))),VALUE(LEFT(RIGHT(Tides!E149,6),4)),"")</f>
        <v>1.4</v>
      </c>
      <c r="G149" s="74">
        <f t="shared" si="31"/>
        <v>1.5</v>
      </c>
      <c r="I149" s="18" t="str">
        <f t="shared" si="32"/>
        <v>Sat 13</v>
      </c>
      <c r="J149" s="9" t="str">
        <f>IF(ISTEXT(Tides!B149),Tides!B149,"")</f>
        <v>4:51 AM / 3.9 m</v>
      </c>
      <c r="K149" s="9" t="str">
        <f>IF(ISTEXT(Tides!C149),Tides!C149,"")</f>
        <v>11:03 AM / 0.9 m</v>
      </c>
      <c r="L149" s="9" t="str">
        <f>IF(ISTEXT(Tides!D149),Tides!D149,"")</f>
        <v>5:35 PM / 3.5 m</v>
      </c>
      <c r="M149" s="9" t="str">
        <f>IF(ISTEXT(Tides!E149),Tides!E149,"")</f>
        <v>11:14 PM / 1.4 m</v>
      </c>
      <c r="N149" s="9" t="str">
        <f>IF(ISTEXT(Tides!F149),Tides!F149,"")</f>
        <v/>
      </c>
      <c r="O149" s="56">
        <f t="shared" si="33"/>
        <v>0.37708333333333333</v>
      </c>
      <c r="P149" s="57">
        <f t="shared" si="34"/>
        <v>0.54374999999999996</v>
      </c>
      <c r="Q149" s="56">
        <f t="shared" si="35"/>
        <v>0.90555555555555556</v>
      </c>
      <c r="R149" s="58">
        <f t="shared" si="36"/>
        <v>1.0305555555555554</v>
      </c>
      <c r="S149" s="30">
        <f>Tides!H149</f>
        <v>0.20277777777777778</v>
      </c>
      <c r="T149" s="30">
        <f>Tides!I149</f>
        <v>0.88749999999999996</v>
      </c>
    </row>
    <row r="150" spans="1:20" ht="20" customHeight="1" x14ac:dyDescent="0.15">
      <c r="A150" s="2" t="str">
        <f>Tides!A150</f>
        <v>Sun 14</v>
      </c>
      <c r="B150" s="43">
        <f>IF(ISNUMBER(TIMEVALUE(LEFT(Tides!C150,8))),TIMEVALUE(LEFT(Tides!C150,8)),"")</f>
        <v>0.49375000000000002</v>
      </c>
      <c r="C150" s="38">
        <f>IF(ISNUMBER(VALUE(LEFT(RIGHT(Tides!C150,6),4))),VALUE(LEFT(RIGHT(Tides!C150,6),4)),"")</f>
        <v>1.1000000000000001</v>
      </c>
      <c r="D150" s="74">
        <f t="shared" si="30"/>
        <v>2</v>
      </c>
      <c r="E150" s="43" t="str">
        <f>IF(ISNUMBER(TIMEVALUE(LEFT(Tides!E150,8))),TIMEVALUE(LEFT(Tides!E150,8)),"")</f>
        <v/>
      </c>
      <c r="F150" s="38" t="str">
        <f>IF(ISNUMBER(VALUE(LEFT(RIGHT(Tides!E150,6),4))),VALUE(LEFT(RIGHT(Tides!E150,6),4)),"")</f>
        <v/>
      </c>
      <c r="G150" s="74" t="str">
        <f t="shared" si="31"/>
        <v>No Restriction</v>
      </c>
      <c r="I150" s="18" t="str">
        <f t="shared" si="32"/>
        <v>Sun 14</v>
      </c>
      <c r="J150" s="9" t="str">
        <f>IF(ISTEXT(Tides!B150),Tides!B150,"")</f>
        <v>5:36 AM / 3.7 m</v>
      </c>
      <c r="K150" s="9" t="str">
        <f>IF(ISTEXT(Tides!C150),Tides!C150,"")</f>
        <v>11:51 AM / 1.1 m</v>
      </c>
      <c r="L150" s="9" t="str">
        <f>IF(ISTEXT(Tides!D150),Tides!D150,"")</f>
        <v>6:27 PM / 3.3 m</v>
      </c>
      <c r="M150" s="9" t="str">
        <f>IF(ISTEXT(Tides!E150),Tides!E150,"")</f>
        <v/>
      </c>
      <c r="N150" s="9" t="str">
        <f>IF(ISTEXT(Tides!F150),Tides!F150,"")</f>
        <v/>
      </c>
      <c r="O150" s="56">
        <f t="shared" si="33"/>
        <v>0.41041666666666671</v>
      </c>
      <c r="P150" s="57">
        <f t="shared" si="34"/>
        <v>0.57708333333333339</v>
      </c>
      <c r="Q150" s="56" t="str">
        <f t="shared" si="35"/>
        <v/>
      </c>
      <c r="R150" s="58" t="str">
        <f t="shared" si="36"/>
        <v/>
      </c>
      <c r="S150" s="30">
        <f>Tides!H150</f>
        <v>0.2013888888888889</v>
      </c>
      <c r="T150" s="30">
        <f>Tides!I150</f>
        <v>0.88888888888888884</v>
      </c>
    </row>
    <row r="151" spans="1:20" ht="20" customHeight="1" x14ac:dyDescent="0.15">
      <c r="A151" s="2" t="str">
        <f>Tides!A151</f>
        <v>Mon 15</v>
      </c>
      <c r="B151" s="43">
        <f>IF(ISNUMBER(TIMEVALUE(LEFT(Tides!C151,8))),TIMEVALUE(LEFT(Tides!C151,8)),"")</f>
        <v>0</v>
      </c>
      <c r="C151" s="38">
        <f>IF(ISNUMBER(VALUE(LEFT(RIGHT(Tides!C151,6),4))),VALUE(LEFT(RIGHT(Tides!C151,6),4)),"")</f>
        <v>1.6</v>
      </c>
      <c r="D151" s="74">
        <f t="shared" si="30"/>
        <v>1.5</v>
      </c>
      <c r="E151" s="43">
        <f>IF(ISNUMBER(TIMEVALUE(LEFT(Tides!E151,8))),TIMEVALUE(LEFT(Tides!E151,8)),"")</f>
        <v>0.53194444444444444</v>
      </c>
      <c r="F151" s="38">
        <f>IF(ISNUMBER(VALUE(LEFT(RIGHT(Tides!E151,6),4))),VALUE(LEFT(RIGHT(Tides!E151,6),4)),"")</f>
        <v>1.3</v>
      </c>
      <c r="G151" s="74">
        <f t="shared" si="31"/>
        <v>2</v>
      </c>
      <c r="I151" s="18" t="str">
        <f t="shared" si="32"/>
        <v>Mon 15</v>
      </c>
      <c r="J151" s="9" t="str">
        <f>IF(ISTEXT(Tides!B151),Tides!B151,"")</f>
        <v/>
      </c>
      <c r="K151" s="9" t="str">
        <f>IF(ISTEXT(Tides!C151),Tides!C151,"")</f>
        <v>12:00 AM / 1.6 m</v>
      </c>
      <c r="L151" s="9" t="str">
        <f>IF(ISTEXT(Tides!D151),Tides!D151,"")</f>
        <v>6:26 AM / 3.5 m</v>
      </c>
      <c r="M151" s="9" t="str">
        <f>IF(ISTEXT(Tides!E151),Tides!E151,"")</f>
        <v>12:46 PM / 1.3 m</v>
      </c>
      <c r="N151" s="9" t="str">
        <f>IF(ISTEXT(Tides!F151),Tides!F151,"")</f>
        <v>7:26 PM / 3.2 m</v>
      </c>
      <c r="O151" s="56">
        <f t="shared" si="33"/>
        <v>23.9375</v>
      </c>
      <c r="P151" s="57">
        <f t="shared" si="34"/>
        <v>6.25E-2</v>
      </c>
      <c r="Q151" s="56">
        <f t="shared" si="35"/>
        <v>0.44861111111111113</v>
      </c>
      <c r="R151" s="58">
        <f t="shared" si="36"/>
        <v>0.61527777777777781</v>
      </c>
      <c r="S151" s="30">
        <f>Tides!H151</f>
        <v>0.2</v>
      </c>
      <c r="T151" s="30">
        <f>Tides!I151</f>
        <v>0.89027777777777772</v>
      </c>
    </row>
    <row r="152" spans="1:20" ht="20" customHeight="1" x14ac:dyDescent="0.15">
      <c r="A152" s="2" t="str">
        <f>Tides!A152</f>
        <v>Tue 16</v>
      </c>
      <c r="B152" s="43">
        <f>IF(ISNUMBER(TIMEVALUE(LEFT(Tides!C152,8))),TIMEVALUE(LEFT(Tides!C152,8)),"")</f>
        <v>3.888888888888889E-2</v>
      </c>
      <c r="C152" s="38">
        <f>IF(ISNUMBER(VALUE(LEFT(RIGHT(Tides!C152,6),4))),VALUE(LEFT(RIGHT(Tides!C152,6),4)),"")</f>
        <v>1.8</v>
      </c>
      <c r="D152" s="74" t="str">
        <f t="shared" si="30"/>
        <v>No Restriction</v>
      </c>
      <c r="E152" s="43">
        <f>IF(ISNUMBER(TIMEVALUE(LEFT(Tides!E152,8))),TIMEVALUE(LEFT(Tides!E152,8)),"")</f>
        <v>0.57638888888888884</v>
      </c>
      <c r="F152" s="38">
        <f>IF(ISNUMBER(VALUE(LEFT(RIGHT(Tides!E152,6),4))),VALUE(LEFT(RIGHT(Tides!E152,6),4)),"")</f>
        <v>1.4</v>
      </c>
      <c r="G152" s="74">
        <f t="shared" si="31"/>
        <v>1.5</v>
      </c>
      <c r="I152" s="18" t="str">
        <f t="shared" si="32"/>
        <v>Tue 16</v>
      </c>
      <c r="J152" s="9" t="str">
        <f>IF(ISTEXT(Tides!B152),Tides!B152,"")</f>
        <v/>
      </c>
      <c r="K152" s="9" t="str">
        <f>IF(ISTEXT(Tides!C152),Tides!C152,"")</f>
        <v>12:56 AM / 1.8 m</v>
      </c>
      <c r="L152" s="9" t="str">
        <f>IF(ISTEXT(Tides!D152),Tides!D152,"")</f>
        <v>7:24 AM / 3.4 m</v>
      </c>
      <c r="M152" s="9" t="str">
        <f>IF(ISTEXT(Tides!E152),Tides!E152,"")</f>
        <v>1:50 PM / 1.4 m</v>
      </c>
      <c r="N152" s="9" t="str">
        <f>IF(ISTEXT(Tides!F152),Tides!F152,"")</f>
        <v>8:29 PM / 3.1 m</v>
      </c>
      <c r="O152" s="56" t="str">
        <f t="shared" si="33"/>
        <v/>
      </c>
      <c r="P152" s="57" t="str">
        <f t="shared" si="34"/>
        <v/>
      </c>
      <c r="Q152" s="56">
        <f t="shared" si="35"/>
        <v>0.51388888888888884</v>
      </c>
      <c r="R152" s="58">
        <f t="shared" si="36"/>
        <v>0.63888888888888884</v>
      </c>
      <c r="S152" s="30">
        <f>Tides!H152</f>
        <v>0.1986111111111111</v>
      </c>
      <c r="T152" s="30">
        <f>Tides!I152</f>
        <v>0.89166666666666672</v>
      </c>
    </row>
    <row r="153" spans="1:20" ht="20" customHeight="1" x14ac:dyDescent="0.15">
      <c r="A153" s="2" t="str">
        <f>Tides!A153</f>
        <v>Wed 17</v>
      </c>
      <c r="B153" s="43">
        <f>IF(ISNUMBER(TIMEVALUE(LEFT(Tides!C153,8))),TIMEVALUE(LEFT(Tides!C153,8)),"")</f>
        <v>8.819444444444445E-2</v>
      </c>
      <c r="C153" s="38">
        <f>IF(ISNUMBER(VALUE(LEFT(RIGHT(Tides!C153,6),4))),VALUE(LEFT(RIGHT(Tides!C153,6),4)),"")</f>
        <v>1.9</v>
      </c>
      <c r="D153" s="74" t="str">
        <f t="shared" si="30"/>
        <v>No Restriction</v>
      </c>
      <c r="E153" s="43">
        <f>IF(ISNUMBER(TIMEVALUE(LEFT(Tides!E153,8))),TIMEVALUE(LEFT(Tides!E153,8)),"")</f>
        <v>0.62708333333333333</v>
      </c>
      <c r="F153" s="38">
        <f>IF(ISNUMBER(VALUE(LEFT(RIGHT(Tides!E153,6),4))),VALUE(LEFT(RIGHT(Tides!E153,6),4)),"")</f>
        <v>1.5</v>
      </c>
      <c r="G153" s="74">
        <f t="shared" si="31"/>
        <v>1.5</v>
      </c>
      <c r="I153" s="18" t="str">
        <f t="shared" si="32"/>
        <v>Wed 17</v>
      </c>
      <c r="J153" s="9" t="str">
        <f>IF(ISTEXT(Tides!B153),Tides!B153,"")</f>
        <v/>
      </c>
      <c r="K153" s="9" t="str">
        <f>IF(ISTEXT(Tides!C153),Tides!C153,"")</f>
        <v>2:07 AM / 1.9 m</v>
      </c>
      <c r="L153" s="9" t="str">
        <f>IF(ISTEXT(Tides!D153),Tides!D153,"")</f>
        <v>8:28 AM / 3.3 m</v>
      </c>
      <c r="M153" s="9" t="str">
        <f>IF(ISTEXT(Tides!E153),Tides!E153,"")</f>
        <v>3:03 PM / 1.5 m</v>
      </c>
      <c r="N153" s="9" t="str">
        <f>IF(ISTEXT(Tides!F153),Tides!F153,"")</f>
        <v>9:32 PM / 3.1 m</v>
      </c>
      <c r="O153" s="56" t="str">
        <f t="shared" si="33"/>
        <v/>
      </c>
      <c r="P153" s="57" t="str">
        <f t="shared" si="34"/>
        <v/>
      </c>
      <c r="Q153" s="56">
        <f t="shared" si="35"/>
        <v>0.56458333333333333</v>
      </c>
      <c r="R153" s="58">
        <f t="shared" si="36"/>
        <v>0.68958333333333333</v>
      </c>
      <c r="S153" s="30">
        <f>Tides!H153</f>
        <v>0.19722222222222222</v>
      </c>
      <c r="T153" s="30">
        <f>Tides!I153</f>
        <v>0.8930555555555556</v>
      </c>
    </row>
    <row r="154" spans="1:20" ht="20" customHeight="1" x14ac:dyDescent="0.15">
      <c r="A154" s="2" t="str">
        <f>Tides!A154</f>
        <v>Thu 18</v>
      </c>
      <c r="B154" s="43">
        <f>IF(ISNUMBER(TIMEVALUE(LEFT(Tides!C154,8))),TIMEVALUE(LEFT(Tides!C154,8)),"")</f>
        <v>0.14166666666666666</v>
      </c>
      <c r="C154" s="38">
        <f>IF(ISNUMBER(VALUE(LEFT(RIGHT(Tides!C154,6),4))),VALUE(LEFT(RIGHT(Tides!C154,6),4)),"")</f>
        <v>1.9</v>
      </c>
      <c r="D154" s="74" t="str">
        <f t="shared" si="30"/>
        <v>No Restriction</v>
      </c>
      <c r="E154" s="43">
        <f>IF(ISNUMBER(TIMEVALUE(LEFT(Tides!E154,8))),TIMEVALUE(LEFT(Tides!E154,8)),"")</f>
        <v>0.67291666666666672</v>
      </c>
      <c r="F154" s="38">
        <f>IF(ISNUMBER(VALUE(LEFT(RIGHT(Tides!E154,6),4))),VALUE(LEFT(RIGHT(Tides!E154,6),4)),"")</f>
        <v>1.4</v>
      </c>
      <c r="G154" s="74">
        <f t="shared" si="31"/>
        <v>1.5</v>
      </c>
      <c r="I154" s="18" t="str">
        <f t="shared" si="32"/>
        <v>Thu 18</v>
      </c>
      <c r="J154" s="9" t="str">
        <f>IF(ISTEXT(Tides!B154),Tides!B154,"")</f>
        <v/>
      </c>
      <c r="K154" s="9" t="str">
        <f>IF(ISTEXT(Tides!C154),Tides!C154,"")</f>
        <v>3:24 AM / 1.9 m</v>
      </c>
      <c r="L154" s="9" t="str">
        <f>IF(ISTEXT(Tides!D154),Tides!D154,"")</f>
        <v>9:32 AM / 3.3 m</v>
      </c>
      <c r="M154" s="9" t="str">
        <f>IF(ISTEXT(Tides!E154),Tides!E154,"")</f>
        <v>4:09 PM / 1.4 m</v>
      </c>
      <c r="N154" s="9" t="str">
        <f>IF(ISTEXT(Tides!F154),Tides!F154,"")</f>
        <v>10:29 PM / 3.2 m</v>
      </c>
      <c r="O154" s="56" t="str">
        <f t="shared" si="33"/>
        <v/>
      </c>
      <c r="P154" s="57" t="str">
        <f t="shared" si="34"/>
        <v/>
      </c>
      <c r="Q154" s="56">
        <f t="shared" si="35"/>
        <v>0.61041666666666672</v>
      </c>
      <c r="R154" s="58">
        <f t="shared" si="36"/>
        <v>0.73541666666666672</v>
      </c>
      <c r="S154" s="30">
        <f>Tides!H154</f>
        <v>0.19583333333333333</v>
      </c>
      <c r="T154" s="30">
        <f>Tides!I154</f>
        <v>0.89444444444444449</v>
      </c>
    </row>
    <row r="155" spans="1:20" ht="20" customHeight="1" x14ac:dyDescent="0.15">
      <c r="A155" s="2" t="str">
        <f>Tides!A155</f>
        <v>Fri 19</v>
      </c>
      <c r="B155" s="43">
        <f>IF(ISNUMBER(TIMEVALUE(LEFT(Tides!C155,8))),TIMEVALUE(LEFT(Tides!C155,8)),"")</f>
        <v>0.1875</v>
      </c>
      <c r="C155" s="38">
        <f>IF(ISNUMBER(VALUE(LEFT(RIGHT(Tides!C155,6),4))),VALUE(LEFT(RIGHT(Tides!C155,6),4)),"")</f>
        <v>1.7</v>
      </c>
      <c r="D155" s="74">
        <f t="shared" si="30"/>
        <v>1</v>
      </c>
      <c r="E155" s="43">
        <f>IF(ISNUMBER(TIMEVALUE(LEFT(Tides!E155,8))),TIMEVALUE(LEFT(Tides!E155,8)),"")</f>
        <v>0.7104166666666667</v>
      </c>
      <c r="F155" s="38">
        <f>IF(ISNUMBER(VALUE(LEFT(RIGHT(Tides!E155,6),4))),VALUE(LEFT(RIGHT(Tides!E155,6),4)),"")</f>
        <v>1.3</v>
      </c>
      <c r="G155" s="74">
        <f t="shared" si="31"/>
        <v>2</v>
      </c>
      <c r="I155" s="18" t="str">
        <f t="shared" si="32"/>
        <v>Fri 19</v>
      </c>
      <c r="J155" s="9" t="str">
        <f>IF(ISTEXT(Tides!B155),Tides!B155,"")</f>
        <v/>
      </c>
      <c r="K155" s="9" t="str">
        <f>IF(ISTEXT(Tides!C155),Tides!C155,"")</f>
        <v>4:30 AM / 1.7 m</v>
      </c>
      <c r="L155" s="9" t="str">
        <f>IF(ISTEXT(Tides!D155),Tides!D155,"")</f>
        <v>10:32 AM / 3.4 m</v>
      </c>
      <c r="M155" s="9" t="str">
        <f>IF(ISTEXT(Tides!E155),Tides!E155,"")</f>
        <v>5:03 PM / 1.3 m</v>
      </c>
      <c r="N155" s="9" t="str">
        <f>IF(ISTEXT(Tides!F155),Tides!F155,"")</f>
        <v>11:19 PM / 3.3 m</v>
      </c>
      <c r="O155" s="56">
        <f t="shared" si="33"/>
        <v>0.14583333333333334</v>
      </c>
      <c r="P155" s="57">
        <f t="shared" si="34"/>
        <v>0.22916666666666666</v>
      </c>
      <c r="Q155" s="56">
        <f t="shared" si="35"/>
        <v>0.62708333333333333</v>
      </c>
      <c r="R155" s="58">
        <f t="shared" si="36"/>
        <v>0.79375000000000007</v>
      </c>
      <c r="S155" s="30">
        <f>Tides!H155</f>
        <v>0.19444444444444445</v>
      </c>
      <c r="T155" s="30">
        <f>Tides!I155</f>
        <v>0.89583333333333337</v>
      </c>
    </row>
    <row r="156" spans="1:20" ht="20" customHeight="1" x14ac:dyDescent="0.15">
      <c r="A156" s="2" t="str">
        <f>Tides!A156</f>
        <v>Sat 20</v>
      </c>
      <c r="B156" s="43">
        <f>IF(ISNUMBER(TIMEVALUE(LEFT(Tides!C156,8))),TIMEVALUE(LEFT(Tides!C156,8)),"")</f>
        <v>0.22361111111111112</v>
      </c>
      <c r="C156" s="38">
        <f>IF(ISNUMBER(VALUE(LEFT(RIGHT(Tides!C156,6),4))),VALUE(LEFT(RIGHT(Tides!C156,6),4)),"")</f>
        <v>1.6</v>
      </c>
      <c r="D156" s="74">
        <f t="shared" si="30"/>
        <v>1.5</v>
      </c>
      <c r="E156" s="43">
        <f>IF(ISNUMBER(TIMEVALUE(LEFT(Tides!E156,8))),TIMEVALUE(LEFT(Tides!E156,8)),"")</f>
        <v>0.74097222222222225</v>
      </c>
      <c r="F156" s="38">
        <f>IF(ISNUMBER(VALUE(LEFT(RIGHT(Tides!E156,6),4))),VALUE(LEFT(RIGHT(Tides!E156,6),4)),"")</f>
        <v>1.2</v>
      </c>
      <c r="G156" s="74">
        <f t="shared" si="31"/>
        <v>2</v>
      </c>
      <c r="I156" s="18" t="str">
        <f t="shared" si="32"/>
        <v>Sat 20</v>
      </c>
      <c r="J156" s="9" t="str">
        <f>IF(ISTEXT(Tides!B156),Tides!B156,"")</f>
        <v/>
      </c>
      <c r="K156" s="9" t="str">
        <f>IF(ISTEXT(Tides!C156),Tides!C156,"")</f>
        <v>5:22 AM / 1.6 m</v>
      </c>
      <c r="L156" s="9" t="str">
        <f>IF(ISTEXT(Tides!D156),Tides!D156,"")</f>
        <v>11:23 AM / 3.5 m</v>
      </c>
      <c r="M156" s="9" t="str">
        <f>IF(ISTEXT(Tides!E156),Tides!E156,"")</f>
        <v>5:47 PM / 1.2 m</v>
      </c>
      <c r="N156" s="9" t="str">
        <f>IF(ISTEXT(Tides!F156),Tides!F156,"")</f>
        <v/>
      </c>
      <c r="O156" s="56">
        <f t="shared" si="33"/>
        <v>0.16111111111111112</v>
      </c>
      <c r="P156" s="57">
        <f t="shared" si="34"/>
        <v>0.28611111111111109</v>
      </c>
      <c r="Q156" s="56">
        <f t="shared" si="35"/>
        <v>0.65763888888888888</v>
      </c>
      <c r="R156" s="58">
        <f t="shared" si="36"/>
        <v>0.82430555555555562</v>
      </c>
      <c r="S156" s="30">
        <f>Tides!H156</f>
        <v>0.19375000000000001</v>
      </c>
      <c r="T156" s="30">
        <f>Tides!I156</f>
        <v>0.89722222222222225</v>
      </c>
    </row>
    <row r="157" spans="1:20" ht="20" customHeight="1" x14ac:dyDescent="0.15">
      <c r="A157" s="2" t="str">
        <f>Tides!A157</f>
        <v>Sun 21</v>
      </c>
      <c r="B157" s="43">
        <f>IF(ISNUMBER(TIMEVALUE(LEFT(Tides!C157,8))),TIMEVALUE(LEFT(Tides!C157,8)),"")</f>
        <v>0.25416666666666665</v>
      </c>
      <c r="C157" s="38">
        <f>IF(ISNUMBER(VALUE(LEFT(RIGHT(Tides!C157,6),4))),VALUE(LEFT(RIGHT(Tides!C157,6),4)),"")</f>
        <v>1.4</v>
      </c>
      <c r="D157" s="74">
        <f t="shared" si="30"/>
        <v>1.5</v>
      </c>
      <c r="E157" s="43">
        <f>IF(ISNUMBER(TIMEVALUE(LEFT(Tides!E157,8))),TIMEVALUE(LEFT(Tides!E157,8)),"")</f>
        <v>0.76875000000000004</v>
      </c>
      <c r="F157" s="38">
        <f>IF(ISNUMBER(VALUE(LEFT(RIGHT(Tides!E157,6),4))),VALUE(LEFT(RIGHT(Tides!E157,6),4)),"")</f>
        <v>1.1000000000000001</v>
      </c>
      <c r="G157" s="74">
        <f t="shared" si="31"/>
        <v>2</v>
      </c>
      <c r="I157" s="18" t="str">
        <f t="shared" si="32"/>
        <v>Sun 21</v>
      </c>
      <c r="J157" s="9" t="str">
        <f>IF(ISTEXT(Tides!B157),Tides!B157,"")</f>
        <v>12:02 AM / 3.5 m</v>
      </c>
      <c r="K157" s="9" t="str">
        <f>IF(ISTEXT(Tides!C157),Tides!C157,"")</f>
        <v>6:06 AM / 1.4 m</v>
      </c>
      <c r="L157" s="9" t="str">
        <f>IF(ISTEXT(Tides!D157),Tides!D157,"")</f>
        <v>12:09 PM / 3.6 m</v>
      </c>
      <c r="M157" s="9" t="str">
        <f>IF(ISTEXT(Tides!E157),Tides!E157,"")</f>
        <v>6:27 PM / 1.1 m</v>
      </c>
      <c r="N157" s="9" t="str">
        <f>IF(ISTEXT(Tides!F157),Tides!F157,"")</f>
        <v/>
      </c>
      <c r="O157" s="56">
        <f t="shared" si="33"/>
        <v>0.19166666666666665</v>
      </c>
      <c r="P157" s="57">
        <f t="shared" si="34"/>
        <v>0.31666666666666665</v>
      </c>
      <c r="Q157" s="56">
        <f t="shared" si="35"/>
        <v>0.68541666666666667</v>
      </c>
      <c r="R157" s="58">
        <f t="shared" si="36"/>
        <v>0.85208333333333341</v>
      </c>
      <c r="S157" s="30">
        <f>Tides!H157</f>
        <v>0.19236111111111112</v>
      </c>
      <c r="T157" s="30">
        <f>Tides!I157</f>
        <v>0.8979166666666667</v>
      </c>
    </row>
    <row r="158" spans="1:20" ht="20" customHeight="1" x14ac:dyDescent="0.15">
      <c r="A158" s="2" t="str">
        <f>Tides!A158</f>
        <v>Mon 22</v>
      </c>
      <c r="B158" s="43">
        <f>IF(ISNUMBER(TIMEVALUE(LEFT(Tides!C158,8))),TIMEVALUE(LEFT(Tides!C158,8)),"")</f>
        <v>0.28125</v>
      </c>
      <c r="C158" s="38">
        <f>IF(ISNUMBER(VALUE(LEFT(RIGHT(Tides!C158,6),4))),VALUE(LEFT(RIGHT(Tides!C158,6),4)),"")</f>
        <v>1.2</v>
      </c>
      <c r="D158" s="74">
        <f t="shared" si="30"/>
        <v>2</v>
      </c>
      <c r="E158" s="43">
        <f>IF(ISNUMBER(TIMEVALUE(LEFT(Tides!E158,8))),TIMEVALUE(LEFT(Tides!E158,8)),"")</f>
        <v>0.79513888888888884</v>
      </c>
      <c r="F158" s="38">
        <f>IF(ISNUMBER(VALUE(LEFT(RIGHT(Tides!E158,6),4))),VALUE(LEFT(RIGHT(Tides!E158,6),4)),"")</f>
        <v>0.9</v>
      </c>
      <c r="G158" s="74">
        <f t="shared" si="31"/>
        <v>2</v>
      </c>
      <c r="I158" s="18" t="str">
        <f t="shared" si="32"/>
        <v>Mon 22</v>
      </c>
      <c r="J158" s="9" t="str">
        <f>IF(ISTEXT(Tides!B158),Tides!B158,"")</f>
        <v>12:41 AM / 3.7 m</v>
      </c>
      <c r="K158" s="9" t="str">
        <f>IF(ISTEXT(Tides!C158),Tides!C158,"")</f>
        <v>6:45 AM / 1.2 m</v>
      </c>
      <c r="L158" s="9" t="str">
        <f>IF(ISTEXT(Tides!D158),Tides!D158,"")</f>
        <v>12:52 PM / 3.8 m</v>
      </c>
      <c r="M158" s="9" t="str">
        <f>IF(ISTEXT(Tides!E158),Tides!E158,"")</f>
        <v>7:05 PM / 0.9 m</v>
      </c>
      <c r="N158" s="9" t="str">
        <f>IF(ISTEXT(Tides!F158),Tides!F158,"")</f>
        <v/>
      </c>
      <c r="O158" s="56">
        <f t="shared" si="33"/>
        <v>0.19791666666666669</v>
      </c>
      <c r="P158" s="57">
        <f t="shared" si="34"/>
        <v>0.36458333333333331</v>
      </c>
      <c r="Q158" s="56">
        <f t="shared" si="35"/>
        <v>0.71180555555555547</v>
      </c>
      <c r="R158" s="58">
        <f t="shared" si="36"/>
        <v>0.87847222222222221</v>
      </c>
      <c r="S158" s="30">
        <f>Tides!H158</f>
        <v>0.19097222222222221</v>
      </c>
      <c r="T158" s="30">
        <f>Tides!I158</f>
        <v>0.89930555555555558</v>
      </c>
    </row>
    <row r="159" spans="1:20" ht="20" customHeight="1" x14ac:dyDescent="0.15">
      <c r="A159" s="2" t="str">
        <f>Tides!A159</f>
        <v>Tue 23</v>
      </c>
      <c r="B159" s="43">
        <f>IF(ISNUMBER(TIMEVALUE(LEFT(Tides!C159,8))),TIMEVALUE(LEFT(Tides!C159,8)),"")</f>
        <v>0.30763888888888891</v>
      </c>
      <c r="C159" s="38">
        <f>IF(ISNUMBER(VALUE(LEFT(RIGHT(Tides!C159,6),4))),VALUE(LEFT(RIGHT(Tides!C159,6),4)),"")</f>
        <v>1</v>
      </c>
      <c r="D159" s="74">
        <f t="shared" si="30"/>
        <v>2</v>
      </c>
      <c r="E159" s="43">
        <f>IF(ISNUMBER(TIMEVALUE(LEFT(Tides!E159,8))),TIMEVALUE(LEFT(Tides!E159,8)),"")</f>
        <v>0.82013888888888886</v>
      </c>
      <c r="F159" s="38">
        <f>IF(ISNUMBER(VALUE(LEFT(RIGHT(Tides!E159,6),4))),VALUE(LEFT(RIGHT(Tides!E159,6),4)),"")</f>
        <v>0.9</v>
      </c>
      <c r="G159" s="74">
        <f t="shared" si="31"/>
        <v>2</v>
      </c>
      <c r="I159" s="18" t="str">
        <f t="shared" si="32"/>
        <v>Tue 23</v>
      </c>
      <c r="J159" s="9" t="str">
        <f>IF(ISTEXT(Tides!B159),Tides!B159,"")</f>
        <v>1:18 AM / 3.8 m</v>
      </c>
      <c r="K159" s="9" t="str">
        <f>IF(ISTEXT(Tides!C159),Tides!C159,"")</f>
        <v>7:23 AM / 1.0 m</v>
      </c>
      <c r="L159" s="9" t="str">
        <f>IF(ISTEXT(Tides!D159),Tides!D159,"")</f>
        <v>1:33 PM / 3.9 m</v>
      </c>
      <c r="M159" s="9" t="str">
        <f>IF(ISTEXT(Tides!E159),Tides!E159,"")</f>
        <v>7:41 PM / 0.9 m</v>
      </c>
      <c r="N159" s="9" t="str">
        <f>IF(ISTEXT(Tides!F159),Tides!F159,"")</f>
        <v/>
      </c>
      <c r="O159" s="56">
        <f t="shared" si="33"/>
        <v>0.22430555555555559</v>
      </c>
      <c r="P159" s="57">
        <f t="shared" si="34"/>
        <v>0.39097222222222222</v>
      </c>
      <c r="Q159" s="56">
        <f t="shared" si="35"/>
        <v>0.73680555555555549</v>
      </c>
      <c r="R159" s="58">
        <f t="shared" si="36"/>
        <v>0.90347222222222223</v>
      </c>
      <c r="S159" s="30">
        <f>Tides!H159</f>
        <v>0.18958333333333333</v>
      </c>
      <c r="T159" s="30">
        <f>Tides!I159</f>
        <v>0.90069444444444446</v>
      </c>
    </row>
    <row r="160" spans="1:20" ht="20" customHeight="1" x14ac:dyDescent="0.15">
      <c r="A160" s="2" t="str">
        <f>Tides!A160</f>
        <v>Wed 24</v>
      </c>
      <c r="B160" s="43">
        <f>IF(ISNUMBER(TIMEVALUE(LEFT(Tides!C160,8))),TIMEVALUE(LEFT(Tides!C160,8)),"")</f>
        <v>0.33333333333333331</v>
      </c>
      <c r="C160" s="38">
        <f>IF(ISNUMBER(VALUE(LEFT(RIGHT(Tides!C160,6),4))),VALUE(LEFT(RIGHT(Tides!C160,6),4)),"")</f>
        <v>0.9</v>
      </c>
      <c r="D160" s="74">
        <f t="shared" si="30"/>
        <v>2</v>
      </c>
      <c r="E160" s="43">
        <f>IF(ISNUMBER(TIMEVALUE(LEFT(Tides!E160,8))),TIMEVALUE(LEFT(Tides!E160,8)),"")</f>
        <v>0.84583333333333333</v>
      </c>
      <c r="F160" s="38">
        <f>IF(ISNUMBER(VALUE(LEFT(RIGHT(Tides!E160,6),4))),VALUE(LEFT(RIGHT(Tides!E160,6),4)),"")</f>
        <v>0.8</v>
      </c>
      <c r="G160" s="74">
        <f t="shared" si="31"/>
        <v>2</v>
      </c>
      <c r="I160" s="18" t="str">
        <f t="shared" si="32"/>
        <v>Wed 24</v>
      </c>
      <c r="J160" s="9" t="str">
        <f>IF(ISTEXT(Tides!B160),Tides!B160,"")</f>
        <v>1:54 AM / 3.9 m</v>
      </c>
      <c r="K160" s="9" t="str">
        <f>IF(ISTEXT(Tides!C160),Tides!C160,"")</f>
        <v>8:00 AM / 0.9 m</v>
      </c>
      <c r="L160" s="9" t="str">
        <f>IF(ISTEXT(Tides!D160),Tides!D160,"")</f>
        <v>2:14 PM / 3.9 m</v>
      </c>
      <c r="M160" s="9" t="str">
        <f>IF(ISTEXT(Tides!E160),Tides!E160,"")</f>
        <v>8:18 PM / 0.8 m</v>
      </c>
      <c r="N160" s="9" t="str">
        <f>IF(ISTEXT(Tides!F160),Tides!F160,"")</f>
        <v/>
      </c>
      <c r="O160" s="56">
        <f t="shared" si="33"/>
        <v>0.25</v>
      </c>
      <c r="P160" s="57">
        <f t="shared" si="34"/>
        <v>0.41666666666666663</v>
      </c>
      <c r="Q160" s="56">
        <f t="shared" si="35"/>
        <v>0.76249999999999996</v>
      </c>
      <c r="R160" s="58">
        <f t="shared" si="36"/>
        <v>0.9291666666666667</v>
      </c>
      <c r="S160" s="30">
        <f>Tides!H160</f>
        <v>0.18888888888888888</v>
      </c>
      <c r="T160" s="30">
        <f>Tides!I160</f>
        <v>0.90208333333333335</v>
      </c>
    </row>
    <row r="161" spans="1:20" ht="20" customHeight="1" x14ac:dyDescent="0.15">
      <c r="A161" s="2" t="str">
        <f>Tides!A161</f>
        <v>Thu 25</v>
      </c>
      <c r="B161" s="43">
        <f>IF(ISNUMBER(TIMEVALUE(LEFT(Tides!C161,8))),TIMEVALUE(LEFT(Tides!C161,8)),"")</f>
        <v>0.35972222222222222</v>
      </c>
      <c r="C161" s="38">
        <f>IF(ISNUMBER(VALUE(LEFT(RIGHT(Tides!C161,6),4))),VALUE(LEFT(RIGHT(Tides!C161,6),4)),"")</f>
        <v>0.7</v>
      </c>
      <c r="D161" s="74">
        <f t="shared" si="30"/>
        <v>2</v>
      </c>
      <c r="E161" s="43">
        <f>IF(ISNUMBER(TIMEVALUE(LEFT(Tides!E161,8))),TIMEVALUE(LEFT(Tides!E161,8)),"")</f>
        <v>0.87222222222222223</v>
      </c>
      <c r="F161" s="38">
        <f>IF(ISNUMBER(VALUE(LEFT(RIGHT(Tides!E161,6),4))),VALUE(LEFT(RIGHT(Tides!E161,6),4)),"")</f>
        <v>0.9</v>
      </c>
      <c r="G161" s="74">
        <f t="shared" si="31"/>
        <v>2</v>
      </c>
      <c r="I161" s="18" t="str">
        <f t="shared" si="32"/>
        <v>Thu 25</v>
      </c>
      <c r="J161" s="9" t="str">
        <f>IF(ISTEXT(Tides!B161),Tides!B161,"")</f>
        <v>2:31 AM / 4.0 m</v>
      </c>
      <c r="K161" s="9" t="str">
        <f>IF(ISTEXT(Tides!C161),Tides!C161,"")</f>
        <v>8:38 AM / 0.7 m</v>
      </c>
      <c r="L161" s="9" t="str">
        <f>IF(ISTEXT(Tides!D161),Tides!D161,"")</f>
        <v>2:55 PM / 4.0 m</v>
      </c>
      <c r="M161" s="9" t="str">
        <f>IF(ISTEXT(Tides!E161),Tides!E161,"")</f>
        <v>8:56 PM / 0.9 m</v>
      </c>
      <c r="N161" s="9" t="str">
        <f>IF(ISTEXT(Tides!F161),Tides!F161,"")</f>
        <v/>
      </c>
      <c r="O161" s="56">
        <f t="shared" si="33"/>
        <v>0.27638888888888891</v>
      </c>
      <c r="P161" s="57">
        <f t="shared" si="34"/>
        <v>0.44305555555555554</v>
      </c>
      <c r="Q161" s="56">
        <f t="shared" si="35"/>
        <v>0.78888888888888886</v>
      </c>
      <c r="R161" s="58">
        <f t="shared" si="36"/>
        <v>0.9555555555555556</v>
      </c>
      <c r="S161" s="30">
        <f>Tides!H161</f>
        <v>0.1875</v>
      </c>
      <c r="T161" s="30">
        <f>Tides!I161</f>
        <v>0.90277777777777779</v>
      </c>
    </row>
    <row r="162" spans="1:20" ht="20" customHeight="1" x14ac:dyDescent="0.15">
      <c r="A162" s="2" t="str">
        <f>Tides!A162</f>
        <v>Fri 26</v>
      </c>
      <c r="B162" s="43">
        <f>IF(ISNUMBER(TIMEVALUE(LEFT(Tides!C162,8))),TIMEVALUE(LEFT(Tides!C162,8)),"")</f>
        <v>0.38750000000000001</v>
      </c>
      <c r="C162" s="38">
        <f>IF(ISNUMBER(VALUE(LEFT(RIGHT(Tides!C162,6),4))),VALUE(LEFT(RIGHT(Tides!C162,6),4)),"")</f>
        <v>0.7</v>
      </c>
      <c r="D162" s="74">
        <f t="shared" si="30"/>
        <v>2</v>
      </c>
      <c r="E162" s="43">
        <f>IF(ISNUMBER(TIMEVALUE(LEFT(Tides!E162,8))),TIMEVALUE(LEFT(Tides!E162,8)),"")</f>
        <v>0.89930555555555558</v>
      </c>
      <c r="F162" s="38">
        <f>IF(ISNUMBER(VALUE(LEFT(RIGHT(Tides!E162,6),4))),VALUE(LEFT(RIGHT(Tides!E162,6),4)),"")</f>
        <v>0.9</v>
      </c>
      <c r="G162" s="74">
        <f t="shared" si="31"/>
        <v>2</v>
      </c>
      <c r="I162" s="18" t="str">
        <f t="shared" si="32"/>
        <v>Fri 26</v>
      </c>
      <c r="J162" s="9" t="str">
        <f>IF(ISTEXT(Tides!B162),Tides!B162,"")</f>
        <v>3:09 AM / 4.0 m</v>
      </c>
      <c r="K162" s="9" t="str">
        <f>IF(ISTEXT(Tides!C162),Tides!C162,"")</f>
        <v>9:18 AM / 0.7 m</v>
      </c>
      <c r="L162" s="9" t="str">
        <f>IF(ISTEXT(Tides!D162),Tides!D162,"")</f>
        <v>3:39 PM / 3.9 m</v>
      </c>
      <c r="M162" s="9" t="str">
        <f>IF(ISTEXT(Tides!E162),Tides!E162,"")</f>
        <v>9:35 PM / 0.9 m</v>
      </c>
      <c r="N162" s="9" t="str">
        <f>IF(ISTEXT(Tides!F162),Tides!F162,"")</f>
        <v/>
      </c>
      <c r="O162" s="56">
        <f t="shared" si="33"/>
        <v>0.3041666666666667</v>
      </c>
      <c r="P162" s="57">
        <f t="shared" si="34"/>
        <v>0.47083333333333333</v>
      </c>
      <c r="Q162" s="56">
        <f t="shared" si="35"/>
        <v>0.81597222222222221</v>
      </c>
      <c r="R162" s="58">
        <f t="shared" si="36"/>
        <v>0.98263888888888895</v>
      </c>
      <c r="S162" s="30">
        <f>Tides!H162</f>
        <v>0.18680555555555556</v>
      </c>
      <c r="T162" s="30">
        <f>Tides!I162</f>
        <v>0.90416666666666667</v>
      </c>
    </row>
    <row r="163" spans="1:20" ht="20" customHeight="1" x14ac:dyDescent="0.15">
      <c r="A163" s="2" t="str">
        <f>Tides!A163</f>
        <v>Sat 27</v>
      </c>
      <c r="B163" s="43">
        <f>IF(ISNUMBER(TIMEVALUE(LEFT(Tides!C163,8))),TIMEVALUE(LEFT(Tides!C163,8)),"")</f>
        <v>0.41666666666666669</v>
      </c>
      <c r="C163" s="38">
        <f>IF(ISNUMBER(VALUE(LEFT(RIGHT(Tides!C163,6),4))),VALUE(LEFT(RIGHT(Tides!C163,6),4)),"")</f>
        <v>0.6</v>
      </c>
      <c r="D163" s="74">
        <f t="shared" si="30"/>
        <v>2.5</v>
      </c>
      <c r="E163" s="43">
        <f>IF(ISNUMBER(TIMEVALUE(LEFT(Tides!E163,8))),TIMEVALUE(LEFT(Tides!E163,8)),"")</f>
        <v>0.92847222222222225</v>
      </c>
      <c r="F163" s="38">
        <f>IF(ISNUMBER(VALUE(LEFT(RIGHT(Tides!E163,6),4))),VALUE(LEFT(RIGHT(Tides!E163,6),4)),"")</f>
        <v>1</v>
      </c>
      <c r="G163" s="74">
        <f t="shared" si="31"/>
        <v>2</v>
      </c>
      <c r="I163" s="18" t="str">
        <f t="shared" si="32"/>
        <v>Sat 27</v>
      </c>
      <c r="J163" s="9" t="str">
        <f>IF(ISTEXT(Tides!B163),Tides!B163,"")</f>
        <v>3:49 AM / 4.0 m</v>
      </c>
      <c r="K163" s="9" t="str">
        <f>IF(ISTEXT(Tides!C163),Tides!C163,"")</f>
        <v>10:00 AM / 0.6 m</v>
      </c>
      <c r="L163" s="9" t="str">
        <f>IF(ISTEXT(Tides!D163),Tides!D163,"")</f>
        <v>4:25 PM / 3.9 m</v>
      </c>
      <c r="M163" s="9" t="str">
        <f>IF(ISTEXT(Tides!E163),Tides!E163,"")</f>
        <v>10:17 PM / 1.0 m</v>
      </c>
      <c r="N163" s="9" t="str">
        <f>IF(ISTEXT(Tides!F163),Tides!F163,"")</f>
        <v/>
      </c>
      <c r="O163" s="56">
        <f t="shared" si="33"/>
        <v>0.3125</v>
      </c>
      <c r="P163" s="57">
        <f t="shared" si="34"/>
        <v>0.52083333333333337</v>
      </c>
      <c r="Q163" s="56">
        <f t="shared" si="35"/>
        <v>0.84513888888888888</v>
      </c>
      <c r="R163" s="58">
        <f t="shared" si="36"/>
        <v>1.0118055555555556</v>
      </c>
      <c r="S163" s="30">
        <f>Tides!H163</f>
        <v>0.18541666666666667</v>
      </c>
      <c r="T163" s="30">
        <f>Tides!I163</f>
        <v>0.90555555555555556</v>
      </c>
    </row>
    <row r="164" spans="1:20" ht="20" customHeight="1" x14ac:dyDescent="0.15">
      <c r="A164" s="2" t="str">
        <f>Tides!A164</f>
        <v>Sun 28</v>
      </c>
      <c r="B164" s="43">
        <f>IF(ISNUMBER(TIMEVALUE(LEFT(Tides!C164,8))),TIMEVALUE(LEFT(Tides!C164,8)),"")</f>
        <v>0.44861111111111113</v>
      </c>
      <c r="C164" s="38">
        <f>IF(ISNUMBER(VALUE(LEFT(RIGHT(Tides!C164,6),4))),VALUE(LEFT(RIGHT(Tides!C164,6),4)),"")</f>
        <v>0.7</v>
      </c>
      <c r="D164" s="74">
        <f t="shared" si="30"/>
        <v>2</v>
      </c>
      <c r="E164" s="43">
        <f>IF(ISNUMBER(TIMEVALUE(LEFT(Tides!E164,8))),TIMEVALUE(LEFT(Tides!E164,8)),"")</f>
        <v>0.96111111111111114</v>
      </c>
      <c r="F164" s="38">
        <f>IF(ISNUMBER(VALUE(LEFT(RIGHT(Tides!E164,6),4))),VALUE(LEFT(RIGHT(Tides!E164,6),4)),"")</f>
        <v>1.2</v>
      </c>
      <c r="G164" s="74">
        <f t="shared" si="31"/>
        <v>2</v>
      </c>
      <c r="I164" s="18" t="str">
        <f t="shared" si="32"/>
        <v>Sun 28</v>
      </c>
      <c r="J164" s="9" t="str">
        <f>IF(ISTEXT(Tides!B164),Tides!B164,"")</f>
        <v>4:33 AM / 4.0 m</v>
      </c>
      <c r="K164" s="9" t="str">
        <f>IF(ISTEXT(Tides!C164),Tides!C164,"")</f>
        <v>10:46 AM / 0.7 m</v>
      </c>
      <c r="L164" s="9" t="str">
        <f>IF(ISTEXT(Tides!D164),Tides!D164,"")</f>
        <v>5:16 PM / 3.8 m</v>
      </c>
      <c r="M164" s="9" t="str">
        <f>IF(ISTEXT(Tides!E164),Tides!E164,"")</f>
        <v>11:04 PM / 1.2 m</v>
      </c>
      <c r="N164" s="9" t="str">
        <f>IF(ISTEXT(Tides!F164),Tides!F164,"")</f>
        <v/>
      </c>
      <c r="O164" s="56">
        <f t="shared" si="33"/>
        <v>0.36527777777777781</v>
      </c>
      <c r="P164" s="57">
        <f t="shared" si="34"/>
        <v>0.53194444444444444</v>
      </c>
      <c r="Q164" s="56">
        <f t="shared" si="35"/>
        <v>0.87777777777777777</v>
      </c>
      <c r="R164" s="58">
        <f t="shared" si="36"/>
        <v>1.0444444444444445</v>
      </c>
      <c r="S164" s="30">
        <f>Tides!H164</f>
        <v>0.18472222222222223</v>
      </c>
      <c r="T164" s="30">
        <f>Tides!I164</f>
        <v>0.90625</v>
      </c>
    </row>
    <row r="165" spans="1:20" ht="20" customHeight="1" x14ac:dyDescent="0.15">
      <c r="A165" s="2" t="str">
        <f>Tides!A165</f>
        <v>Mon 29</v>
      </c>
      <c r="B165" s="43">
        <f>IF(ISNUMBER(TIMEVALUE(LEFT(Tides!C165,8))),TIMEVALUE(LEFT(Tides!C165,8)),"")</f>
        <v>0.48333333333333334</v>
      </c>
      <c r="C165" s="38">
        <f>IF(ISNUMBER(VALUE(LEFT(RIGHT(Tides!C165,6),4))),VALUE(LEFT(RIGHT(Tides!C165,6),4)),"")</f>
        <v>0.8</v>
      </c>
      <c r="D165" s="74">
        <f t="shared" si="30"/>
        <v>2</v>
      </c>
      <c r="E165" s="43">
        <f>IF(ISNUMBER(TIMEVALUE(LEFT(Tides!E165,8))),TIMEVALUE(LEFT(Tides!E165,8)),"")</f>
        <v>0.99652777777777779</v>
      </c>
      <c r="F165" s="38">
        <f>IF(ISNUMBER(VALUE(LEFT(RIGHT(Tides!E165,6),4))),VALUE(LEFT(RIGHT(Tides!E165,6),4)),"")</f>
        <v>1.3</v>
      </c>
      <c r="G165" s="74">
        <f t="shared" si="31"/>
        <v>2</v>
      </c>
      <c r="I165" s="18" t="str">
        <f t="shared" si="32"/>
        <v>Mon 29</v>
      </c>
      <c r="J165" s="9" t="str">
        <f>IF(ISTEXT(Tides!B165),Tides!B165,"")</f>
        <v>5:22 AM / 3.9 m</v>
      </c>
      <c r="K165" s="9" t="str">
        <f>IF(ISTEXT(Tides!C165),Tides!C165,"")</f>
        <v>11:36 AM / 0.8 m</v>
      </c>
      <c r="L165" s="9" t="str">
        <f>IF(ISTEXT(Tides!D165),Tides!D165,"")</f>
        <v>6:12 PM / 3.7 m</v>
      </c>
      <c r="M165" s="9" t="str">
        <f>IF(ISTEXT(Tides!E165),Tides!E165,"")</f>
        <v>11:55 PM / 1.3 m</v>
      </c>
      <c r="N165" s="9" t="str">
        <f>IF(ISTEXT(Tides!F165),Tides!F165,"")</f>
        <v/>
      </c>
      <c r="O165" s="56">
        <f t="shared" si="33"/>
        <v>0.4</v>
      </c>
      <c r="P165" s="57">
        <f t="shared" si="34"/>
        <v>0.56666666666666665</v>
      </c>
      <c r="Q165" s="56">
        <f t="shared" si="35"/>
        <v>0.91319444444444442</v>
      </c>
      <c r="R165" s="58">
        <f t="shared" si="36"/>
        <v>1.0798611111111112</v>
      </c>
      <c r="S165" s="30">
        <f>Tides!H165</f>
        <v>0.18402777777777779</v>
      </c>
      <c r="T165" s="30">
        <f>Tides!I165</f>
        <v>0.90763888888888888</v>
      </c>
    </row>
    <row r="166" spans="1:20" ht="20" customHeight="1" x14ac:dyDescent="0.15">
      <c r="A166" s="2" t="str">
        <f>Tides!A166</f>
        <v>Tue 30</v>
      </c>
      <c r="B166" s="43">
        <f>IF(ISNUMBER(TIMEVALUE(LEFT(Tides!C166,8))),TIMEVALUE(LEFT(Tides!C166,8)),"")</f>
        <v>0.5229166666666667</v>
      </c>
      <c r="C166" s="38">
        <f>IF(ISNUMBER(VALUE(LEFT(RIGHT(Tides!C166,6),4))),VALUE(LEFT(RIGHT(Tides!C166,6),4)),"")</f>
        <v>0.9</v>
      </c>
      <c r="D166" s="74">
        <f t="shared" si="30"/>
        <v>2</v>
      </c>
      <c r="E166" s="43" t="str">
        <f>IF(ISNUMBER(TIMEVALUE(LEFT(Tides!E166,8))),TIMEVALUE(LEFT(Tides!E166,8)),"")</f>
        <v/>
      </c>
      <c r="F166" s="38" t="str">
        <f>IF(ISNUMBER(VALUE(LEFT(RIGHT(Tides!E166,6),4))),VALUE(LEFT(RIGHT(Tides!E166,6),4)),"")</f>
        <v/>
      </c>
      <c r="G166" s="74" t="str">
        <f t="shared" si="31"/>
        <v>No Restriction</v>
      </c>
      <c r="I166" s="18" t="str">
        <f t="shared" si="32"/>
        <v>Tue 30</v>
      </c>
      <c r="J166" s="9" t="str">
        <f>IF(ISTEXT(Tides!B166),Tides!B166,"")</f>
        <v>6:17 AM / 3.8 m</v>
      </c>
      <c r="K166" s="9" t="str">
        <f>IF(ISTEXT(Tides!C166),Tides!C166,"")</f>
        <v>12:33 PM / 0.9 m</v>
      </c>
      <c r="L166" s="9" t="str">
        <f>IF(ISTEXT(Tides!D166),Tides!D166,"")</f>
        <v>7:14 PM / 3.6 m</v>
      </c>
      <c r="M166" s="9" t="str">
        <f>IF(ISTEXT(Tides!E166),Tides!E166,"")</f>
        <v/>
      </c>
      <c r="N166" s="9" t="str">
        <f>IF(ISTEXT(Tides!F166),Tides!F166,"")</f>
        <v/>
      </c>
      <c r="O166" s="56">
        <f t="shared" si="33"/>
        <v>0.43958333333333338</v>
      </c>
      <c r="P166" s="57">
        <f t="shared" si="34"/>
        <v>0.60625000000000007</v>
      </c>
      <c r="Q166" s="56" t="str">
        <f t="shared" si="35"/>
        <v/>
      </c>
      <c r="R166" s="58" t="str">
        <f t="shared" si="36"/>
        <v/>
      </c>
      <c r="S166" s="30">
        <f>Tides!H166</f>
        <v>0.18263888888888888</v>
      </c>
      <c r="T166" s="30">
        <f>Tides!I166</f>
        <v>0.90902777777777777</v>
      </c>
    </row>
    <row r="167" spans="1:20" ht="20" customHeight="1" thickBot="1" x14ac:dyDescent="0.2">
      <c r="A167" s="2" t="str">
        <f>Tides!A167</f>
        <v>Wed 31</v>
      </c>
      <c r="B167" s="43">
        <f>IF(ISNUMBER(TIMEVALUE(LEFT(Tides!C167,8))),TIMEVALUE(LEFT(Tides!C167,8)),"")</f>
        <v>3.7499999999999999E-2</v>
      </c>
      <c r="C167" s="38">
        <f>IF(ISNUMBER(VALUE(LEFT(RIGHT(Tides!C167,6),4))),VALUE(LEFT(RIGHT(Tides!C167,6),4)),"")</f>
        <v>1.5</v>
      </c>
      <c r="D167" s="74">
        <f t="shared" si="30"/>
        <v>1.5</v>
      </c>
      <c r="E167" s="43">
        <f>IF(ISNUMBER(TIMEVALUE(LEFT(Tides!E167,8))),TIMEVALUE(LEFT(Tides!E167,8)),"")</f>
        <v>0.56874999999999998</v>
      </c>
      <c r="F167" s="38">
        <f>IF(ISNUMBER(VALUE(LEFT(RIGHT(Tides!E167,6),4))),VALUE(LEFT(RIGHT(Tides!E167,6),4)),"")</f>
        <v>1</v>
      </c>
      <c r="G167" s="74">
        <f t="shared" si="31"/>
        <v>2</v>
      </c>
      <c r="I167" s="21" t="str">
        <f t="shared" si="32"/>
        <v>Wed 31</v>
      </c>
      <c r="J167" s="11" t="str">
        <f>IF(ISTEXT(Tides!B167),Tides!B167,"")</f>
        <v/>
      </c>
      <c r="K167" s="11" t="str">
        <f>IF(ISTEXT(Tides!C167),Tides!C167,"")</f>
        <v>12:54 AM / 1.5 m</v>
      </c>
      <c r="L167" s="11" t="str">
        <f>IF(ISTEXT(Tides!D167),Tides!D167,"")</f>
        <v>7:18 AM / 3.7 m</v>
      </c>
      <c r="M167" s="11" t="str">
        <f>IF(ISTEXT(Tides!E167),Tides!E167,"")</f>
        <v>1:39 PM / 1.0 m</v>
      </c>
      <c r="N167" s="11" t="str">
        <f>IF(ISTEXT(Tides!F167),Tides!F167,"")</f>
        <v>8:19 PM / 3.5 m</v>
      </c>
      <c r="O167" s="59">
        <f t="shared" si="33"/>
        <v>23.975000000000001</v>
      </c>
      <c r="P167" s="60">
        <f t="shared" si="34"/>
        <v>0.1</v>
      </c>
      <c r="Q167" s="59">
        <f t="shared" si="35"/>
        <v>0.48541666666666666</v>
      </c>
      <c r="R167" s="61">
        <f t="shared" si="36"/>
        <v>0.65208333333333335</v>
      </c>
      <c r="S167" s="30">
        <f>Tides!H167</f>
        <v>0.18194444444444444</v>
      </c>
      <c r="T167" s="30">
        <f>Tides!I167</f>
        <v>0.90972222222222221</v>
      </c>
    </row>
    <row r="168" spans="1:20" ht="20" customHeight="1" x14ac:dyDescent="0.15">
      <c r="A168" s="13"/>
    </row>
    <row r="169" spans="1:20" s="6" customFormat="1" ht="20" customHeight="1" thickBot="1" x14ac:dyDescent="0.2">
      <c r="A169" s="5">
        <f>Tides!A169</f>
        <v>46905</v>
      </c>
      <c r="B169" s="41"/>
      <c r="C169" s="42" t="str">
        <f>IF(ISNUMBER(VALUE(LEFT(RIGHT(Tides!C169,6),4))),VALUE(LEFT(RIGHT(Tides!C169,6),4)),"")</f>
        <v/>
      </c>
      <c r="D169" s="42"/>
      <c r="E169" s="41"/>
      <c r="F169" s="42" t="str">
        <f>IF(ISNUMBER(VALUE(LEFT(RIGHT(Tides!E169,6),4))),VALUE(LEFT(RIGHT(Tides!E169,6),4)),"")</f>
        <v/>
      </c>
      <c r="G169" s="42"/>
      <c r="I169" s="85">
        <f>A169</f>
        <v>46905</v>
      </c>
      <c r="J169" s="85"/>
      <c r="K169" s="85"/>
      <c r="O169" s="49"/>
      <c r="P169" s="50"/>
      <c r="Q169" s="49"/>
      <c r="R169" s="50"/>
      <c r="S169" s="51"/>
      <c r="T169" s="51"/>
    </row>
    <row r="170" spans="1:20" ht="29.75" customHeight="1" x14ac:dyDescent="0.15">
      <c r="A170" s="1" t="s">
        <v>8</v>
      </c>
      <c r="B170" s="88" t="s">
        <v>9</v>
      </c>
      <c r="C170" s="88"/>
      <c r="D170" s="37" t="s">
        <v>244</v>
      </c>
      <c r="E170" s="88" t="s">
        <v>10</v>
      </c>
      <c r="F170" s="88"/>
      <c r="G170" s="37" t="s">
        <v>244</v>
      </c>
      <c r="I170" s="17" t="s">
        <v>8</v>
      </c>
      <c r="J170" s="8" t="s">
        <v>2</v>
      </c>
      <c r="K170" s="8" t="s">
        <v>3</v>
      </c>
      <c r="L170" s="8" t="s">
        <v>2</v>
      </c>
      <c r="M170" s="8" t="s">
        <v>3</v>
      </c>
      <c r="N170" s="8" t="s">
        <v>2</v>
      </c>
      <c r="O170" s="52" t="s">
        <v>11</v>
      </c>
      <c r="P170" s="53" t="s">
        <v>12</v>
      </c>
      <c r="Q170" s="52" t="s">
        <v>11</v>
      </c>
      <c r="R170" s="54" t="s">
        <v>12</v>
      </c>
      <c r="S170" s="55" t="s">
        <v>5</v>
      </c>
      <c r="T170" s="55" t="s">
        <v>6</v>
      </c>
    </row>
    <row r="171" spans="1:20" ht="20" customHeight="1" x14ac:dyDescent="0.15">
      <c r="A171" s="2" t="str">
        <f>Tides!A171</f>
        <v>Thu 1</v>
      </c>
      <c r="B171" s="43">
        <f>IF(ISNUMBER(TIMEVALUE(LEFT(Tides!C171,8))),TIMEVALUE(LEFT(Tides!C171,8)),"")</f>
        <v>8.4722222222222227E-2</v>
      </c>
      <c r="C171" s="38">
        <f>IF(ISNUMBER(VALUE(LEFT(RIGHT(Tides!C171,6),4))),VALUE(LEFT(RIGHT(Tides!C171,6),4)),"")</f>
        <v>1.5</v>
      </c>
      <c r="D171" s="74">
        <f t="shared" ref="D171:D200" si="37">IF(OR(C171&gt;$W$8,ISNUMBER(C171)=FALSE),$X$8,IF(C171&gt;$W$7,$X$7,IF(C171&gt;$W$6,$X$6,IF(C171&gt;$W$5,$X$5,$X$4))))</f>
        <v>1.5</v>
      </c>
      <c r="E171" s="43">
        <f>IF(ISNUMBER(TIMEVALUE(LEFT(Tides!E171,8))),TIMEVALUE(LEFT(Tides!E171,8)),"")</f>
        <v>0.61875000000000002</v>
      </c>
      <c r="F171" s="38">
        <f>IF(ISNUMBER(VALUE(LEFT(RIGHT(Tides!E171,6),4))),VALUE(LEFT(RIGHT(Tides!E171,6),4)),"")</f>
        <v>1</v>
      </c>
      <c r="G171" s="74">
        <f t="shared" ref="G171:G200" si="38">IF(OR(F171&gt;$W$8,ISNUMBER(F171)=FALSE),$X$8,IF(F171&gt;$W$7,$X$7,IF(F171&gt;$W$6,$X$6,IF(F171&gt;$W$5,$X$5,$X$4))))</f>
        <v>2</v>
      </c>
      <c r="I171" s="18" t="str">
        <f t="shared" ref="I171:I200" si="39">A171</f>
        <v>Thu 1</v>
      </c>
      <c r="J171" s="9" t="str">
        <f>IF(ISTEXT(Tides!B171),Tides!B171,"")</f>
        <v/>
      </c>
      <c r="K171" s="9" t="str">
        <f>IF(ISTEXT(Tides!C171),Tides!C171,"")</f>
        <v>2:02 AM / 1.5 m</v>
      </c>
      <c r="L171" s="9" t="str">
        <f>IF(ISTEXT(Tides!D171),Tides!D171,"")</f>
        <v>8:24 AM / 3.7 m</v>
      </c>
      <c r="M171" s="9" t="str">
        <f>IF(ISTEXT(Tides!E171),Tides!E171,"")</f>
        <v>2:51 PM / 1.0 m</v>
      </c>
      <c r="N171" s="9" t="str">
        <f>IF(ISTEXT(Tides!F171),Tides!F171,"")</f>
        <v>9:26 PM / 3.5 m</v>
      </c>
      <c r="O171" s="56">
        <f t="shared" ref="O171:O200" si="40">IF(AND(ISNUMBER(D171),D171&gt;0),IF((B171-D171/24)&gt;0,B171-D171/24,B171+24-D171/24),"")</f>
        <v>2.2222222222222227E-2</v>
      </c>
      <c r="P171" s="57">
        <f t="shared" ref="P171:P200" si="41">IF(AND(ISNUMBER(D171),D171&gt;0),B171+D171/24,"")</f>
        <v>0.14722222222222223</v>
      </c>
      <c r="Q171" s="56">
        <f t="shared" ref="Q171:Q200" si="42">IF(AND(ISNUMBER(G171),G171&gt;0),IF((E171-G171/24)&gt;0,E171-G171/24,E171+24-G171/24),"")</f>
        <v>0.53541666666666665</v>
      </c>
      <c r="R171" s="58">
        <f t="shared" ref="R171:R200" si="43">IF(AND(ISNUMBER(G171),G171&gt;0),E171+G171/24,"")</f>
        <v>0.70208333333333339</v>
      </c>
      <c r="S171" s="30">
        <f>Tides!H171</f>
        <v>0.18124999999999999</v>
      </c>
      <c r="T171" s="30">
        <f>Tides!I171</f>
        <v>0.91111111111111109</v>
      </c>
    </row>
    <row r="172" spans="1:20" ht="20" customHeight="1" x14ac:dyDescent="0.15">
      <c r="A172" s="2" t="str">
        <f>Tides!A172</f>
        <v>Fri 2</v>
      </c>
      <c r="B172" s="43">
        <f>IF(ISNUMBER(TIMEVALUE(LEFT(Tides!C172,8))),TIMEVALUE(LEFT(Tides!C172,8)),"")</f>
        <v>0.13680555555555557</v>
      </c>
      <c r="C172" s="38">
        <f>IF(ISNUMBER(VALUE(LEFT(RIGHT(Tides!C172,6),4))),VALUE(LEFT(RIGHT(Tides!C172,6),4)),"")</f>
        <v>1.5</v>
      </c>
      <c r="D172" s="74">
        <f t="shared" si="37"/>
        <v>1.5</v>
      </c>
      <c r="E172" s="43">
        <f>IF(ISNUMBER(TIMEVALUE(LEFT(Tides!E172,8))),TIMEVALUE(LEFT(Tides!E172,8)),"")</f>
        <v>0.66805555555555551</v>
      </c>
      <c r="F172" s="38">
        <f>IF(ISNUMBER(VALUE(LEFT(RIGHT(Tides!E172,6),4))),VALUE(LEFT(RIGHT(Tides!E172,6),4)),"")</f>
        <v>1</v>
      </c>
      <c r="G172" s="74">
        <f t="shared" si="38"/>
        <v>2</v>
      </c>
      <c r="I172" s="18" t="str">
        <f t="shared" si="39"/>
        <v>Fri 2</v>
      </c>
      <c r="J172" s="9" t="str">
        <f>IF(ISTEXT(Tides!B172),Tides!B172,"")</f>
        <v/>
      </c>
      <c r="K172" s="9" t="str">
        <f>IF(ISTEXT(Tides!C172),Tides!C172,"")</f>
        <v>3:17 AM / 1.5 m</v>
      </c>
      <c r="L172" s="9" t="str">
        <f>IF(ISTEXT(Tides!D172),Tides!D172,"")</f>
        <v>9:32 AM / 3.7 m</v>
      </c>
      <c r="M172" s="9" t="str">
        <f>IF(ISTEXT(Tides!E172),Tides!E172,"")</f>
        <v>4:02 PM / 1.0 m</v>
      </c>
      <c r="N172" s="9" t="str">
        <f>IF(ISTEXT(Tides!F172),Tides!F172,"")</f>
        <v>10:30 PM / 3.6 m</v>
      </c>
      <c r="O172" s="56">
        <f t="shared" si="40"/>
        <v>7.4305555555555569E-2</v>
      </c>
      <c r="P172" s="57">
        <f t="shared" si="41"/>
        <v>0.19930555555555557</v>
      </c>
      <c r="Q172" s="56">
        <f t="shared" si="42"/>
        <v>0.58472222222222214</v>
      </c>
      <c r="R172" s="58">
        <f t="shared" si="43"/>
        <v>0.75138888888888888</v>
      </c>
      <c r="S172" s="30">
        <f>Tides!H172</f>
        <v>0.18055555555555555</v>
      </c>
      <c r="T172" s="30">
        <f>Tides!I172</f>
        <v>0.91180555555555554</v>
      </c>
    </row>
    <row r="173" spans="1:20" ht="20" customHeight="1" x14ac:dyDescent="0.15">
      <c r="A173" s="2" t="str">
        <f>Tides!A173</f>
        <v>Sat 3</v>
      </c>
      <c r="B173" s="43">
        <f>IF(ISNUMBER(TIMEVALUE(LEFT(Tides!C173,8))),TIMEVALUE(LEFT(Tides!C173,8)),"")</f>
        <v>0.18611111111111112</v>
      </c>
      <c r="C173" s="38">
        <f>IF(ISNUMBER(VALUE(LEFT(RIGHT(Tides!C173,6),4))),VALUE(LEFT(RIGHT(Tides!C173,6),4)),"")</f>
        <v>1.4</v>
      </c>
      <c r="D173" s="74">
        <f t="shared" si="37"/>
        <v>1.5</v>
      </c>
      <c r="E173" s="43">
        <f>IF(ISNUMBER(TIMEVALUE(LEFT(Tides!E173,8))),TIMEVALUE(LEFT(Tides!E173,8)),"")</f>
        <v>0.71180555555555558</v>
      </c>
      <c r="F173" s="38">
        <f>IF(ISNUMBER(VALUE(LEFT(RIGHT(Tides!E173,6),4))),VALUE(LEFT(RIGHT(Tides!E173,6),4)),"")</f>
        <v>0.9</v>
      </c>
      <c r="G173" s="74">
        <f t="shared" si="38"/>
        <v>2</v>
      </c>
      <c r="I173" s="18" t="str">
        <f t="shared" si="39"/>
        <v>Sat 3</v>
      </c>
      <c r="J173" s="9" t="str">
        <f>IF(ISTEXT(Tides!B173),Tides!B173,"")</f>
        <v/>
      </c>
      <c r="K173" s="9" t="str">
        <f>IF(ISTEXT(Tides!C173),Tides!C173,"")</f>
        <v>4:28 AM / 1.4 m</v>
      </c>
      <c r="L173" s="9" t="str">
        <f>IF(ISTEXT(Tides!D173),Tides!D173,"")</f>
        <v>10:38 AM / 3.8 m</v>
      </c>
      <c r="M173" s="9" t="str">
        <f>IF(ISTEXT(Tides!E173),Tides!E173,"")</f>
        <v>5:05 PM / 0.9 m</v>
      </c>
      <c r="N173" s="9" t="str">
        <f>IF(ISTEXT(Tides!F173),Tides!F173,"")</f>
        <v>11:28 PM / 3.7 m</v>
      </c>
      <c r="O173" s="56">
        <f t="shared" si="40"/>
        <v>0.12361111111111112</v>
      </c>
      <c r="P173" s="57">
        <f t="shared" si="41"/>
        <v>0.24861111111111112</v>
      </c>
      <c r="Q173" s="56">
        <f t="shared" si="42"/>
        <v>0.62847222222222221</v>
      </c>
      <c r="R173" s="58">
        <f t="shared" si="43"/>
        <v>0.79513888888888895</v>
      </c>
      <c r="S173" s="30">
        <f>Tides!H173</f>
        <v>0.17986111111111111</v>
      </c>
      <c r="T173" s="30">
        <f>Tides!I173</f>
        <v>0.91249999999999998</v>
      </c>
    </row>
    <row r="174" spans="1:20" ht="20" customHeight="1" x14ac:dyDescent="0.15">
      <c r="A174" s="2" t="str">
        <f>Tides!A174</f>
        <v>Sun 4</v>
      </c>
      <c r="B174" s="43">
        <f>IF(ISNUMBER(TIMEVALUE(LEFT(Tides!C174,8))),TIMEVALUE(LEFT(Tides!C174,8)),"")</f>
        <v>0.22847222222222222</v>
      </c>
      <c r="C174" s="38">
        <f>IF(ISNUMBER(VALUE(LEFT(RIGHT(Tides!C174,6),4))),VALUE(LEFT(RIGHT(Tides!C174,6),4)),"")</f>
        <v>1.2</v>
      </c>
      <c r="D174" s="74">
        <f t="shared" si="37"/>
        <v>2</v>
      </c>
      <c r="E174" s="43">
        <f>IF(ISNUMBER(TIMEVALUE(LEFT(Tides!E174,8))),TIMEVALUE(LEFT(Tides!E174,8)),"")</f>
        <v>0.75</v>
      </c>
      <c r="F174" s="38">
        <f>IF(ISNUMBER(VALUE(LEFT(RIGHT(Tides!E174,6),4))),VALUE(LEFT(RIGHT(Tides!E174,6),4)),"")</f>
        <v>0.8</v>
      </c>
      <c r="G174" s="74">
        <f t="shared" si="38"/>
        <v>2</v>
      </c>
      <c r="I174" s="18" t="str">
        <f t="shared" si="39"/>
        <v>Sun 4</v>
      </c>
      <c r="J174" s="9" t="str">
        <f>IF(ISTEXT(Tides!B174),Tides!B174,"")</f>
        <v/>
      </c>
      <c r="K174" s="9" t="str">
        <f>IF(ISTEXT(Tides!C174),Tides!C174,"")</f>
        <v>5:29 AM / 1.2 m</v>
      </c>
      <c r="L174" s="9" t="str">
        <f>IF(ISTEXT(Tides!D174),Tides!D174,"")</f>
        <v>11:40 AM / 3.9 m</v>
      </c>
      <c r="M174" s="9" t="str">
        <f>IF(ISTEXT(Tides!E174),Tides!E174,"")</f>
        <v>6:00 PM / 0.8 m</v>
      </c>
      <c r="N174" s="9" t="str">
        <f>IF(ISTEXT(Tides!F174),Tides!F174,"")</f>
        <v/>
      </c>
      <c r="O174" s="56">
        <f t="shared" si="40"/>
        <v>0.14513888888888887</v>
      </c>
      <c r="P174" s="57">
        <f t="shared" si="41"/>
        <v>0.31180555555555556</v>
      </c>
      <c r="Q174" s="56">
        <f t="shared" si="42"/>
        <v>0.66666666666666663</v>
      </c>
      <c r="R174" s="58">
        <f t="shared" si="43"/>
        <v>0.83333333333333337</v>
      </c>
      <c r="S174" s="30">
        <f>Tides!H174</f>
        <v>0.17916666666666667</v>
      </c>
      <c r="T174" s="30">
        <f>Tides!I174</f>
        <v>0.91319444444444442</v>
      </c>
    </row>
    <row r="175" spans="1:20" ht="20" customHeight="1" x14ac:dyDescent="0.15">
      <c r="A175" s="2" t="str">
        <f>Tides!A175</f>
        <v>Mon 5</v>
      </c>
      <c r="B175" s="43">
        <f>IF(ISNUMBER(TIMEVALUE(LEFT(Tides!C175,8))),TIMEVALUE(LEFT(Tides!C175,8)),"")</f>
        <v>0.26597222222222222</v>
      </c>
      <c r="C175" s="38">
        <f>IF(ISNUMBER(VALUE(LEFT(RIGHT(Tides!C175,6),4))),VALUE(LEFT(RIGHT(Tides!C175,6),4)),"")</f>
        <v>1</v>
      </c>
      <c r="D175" s="74">
        <f t="shared" si="37"/>
        <v>2</v>
      </c>
      <c r="E175" s="43">
        <f>IF(ISNUMBER(TIMEVALUE(LEFT(Tides!E175,8))),TIMEVALUE(LEFT(Tides!E175,8)),"")</f>
        <v>0.78402777777777777</v>
      </c>
      <c r="F175" s="38">
        <f>IF(ISNUMBER(VALUE(LEFT(RIGHT(Tides!E175,6),4))),VALUE(LEFT(RIGHT(Tides!E175,6),4)),"")</f>
        <v>0.8</v>
      </c>
      <c r="G175" s="74">
        <f t="shared" si="38"/>
        <v>2</v>
      </c>
      <c r="I175" s="18" t="str">
        <f t="shared" si="39"/>
        <v>Mon 5</v>
      </c>
      <c r="J175" s="9" t="str">
        <f>IF(ISTEXT(Tides!B175),Tides!B175,"")</f>
        <v>12:20 AM / 3.9 m</v>
      </c>
      <c r="K175" s="9" t="str">
        <f>IF(ISTEXT(Tides!C175),Tides!C175,"")</f>
        <v>6:23 AM / 1.0 m</v>
      </c>
      <c r="L175" s="9" t="str">
        <f>IF(ISTEXT(Tides!D175),Tides!D175,"")</f>
        <v>12:38 PM / 4.0 m</v>
      </c>
      <c r="M175" s="9" t="str">
        <f>IF(ISTEXT(Tides!E175),Tides!E175,"")</f>
        <v>6:49 PM / 0.8 m</v>
      </c>
      <c r="N175" s="9" t="str">
        <f>IF(ISTEXT(Tides!F175),Tides!F175,"")</f>
        <v/>
      </c>
      <c r="O175" s="56">
        <f t="shared" si="40"/>
        <v>0.18263888888888891</v>
      </c>
      <c r="P175" s="57">
        <f t="shared" si="41"/>
        <v>0.34930555555555554</v>
      </c>
      <c r="Q175" s="56">
        <f t="shared" si="42"/>
        <v>0.7006944444444444</v>
      </c>
      <c r="R175" s="58">
        <f t="shared" si="43"/>
        <v>0.86736111111111114</v>
      </c>
      <c r="S175" s="30">
        <f>Tides!H175</f>
        <v>0.17847222222222223</v>
      </c>
      <c r="T175" s="30">
        <f>Tides!I175</f>
        <v>0.9145833333333333</v>
      </c>
    </row>
    <row r="176" spans="1:20" ht="20" customHeight="1" x14ac:dyDescent="0.15">
      <c r="A176" s="2" t="str">
        <f>Tides!A176</f>
        <v>Tue 6</v>
      </c>
      <c r="B176" s="43">
        <f>IF(ISNUMBER(TIMEVALUE(LEFT(Tides!C176,8))),TIMEVALUE(LEFT(Tides!C176,8)),"")</f>
        <v>0.3</v>
      </c>
      <c r="C176" s="38">
        <f>IF(ISNUMBER(VALUE(LEFT(RIGHT(Tides!C176,6),4))),VALUE(LEFT(RIGHT(Tides!C176,6),4)),"")</f>
        <v>0.8</v>
      </c>
      <c r="D176" s="74">
        <f t="shared" si="37"/>
        <v>2</v>
      </c>
      <c r="E176" s="43">
        <f>IF(ISNUMBER(TIMEVALUE(LEFT(Tides!E176,8))),TIMEVALUE(LEFT(Tides!E176,8)),"")</f>
        <v>0.81458333333333333</v>
      </c>
      <c r="F176" s="38">
        <f>IF(ISNUMBER(VALUE(LEFT(RIGHT(Tides!E176,6),4))),VALUE(LEFT(RIGHT(Tides!E176,6),4)),"")</f>
        <v>0.8</v>
      </c>
      <c r="G176" s="74">
        <f t="shared" si="38"/>
        <v>2</v>
      </c>
      <c r="I176" s="18" t="str">
        <f t="shared" si="39"/>
        <v>Tue 6</v>
      </c>
      <c r="J176" s="9" t="str">
        <f>IF(ISTEXT(Tides!B176),Tides!B176,"")</f>
        <v>1:08 AM / 4.0 m</v>
      </c>
      <c r="K176" s="9" t="str">
        <f>IF(ISTEXT(Tides!C176),Tides!C176,"")</f>
        <v>7:12 AM / 0.8 m</v>
      </c>
      <c r="L176" s="9" t="str">
        <f>IF(ISTEXT(Tides!D176),Tides!D176,"")</f>
        <v>1:30 PM / 4.0 m</v>
      </c>
      <c r="M176" s="9" t="str">
        <f>IF(ISTEXT(Tides!E176),Tides!E176,"")</f>
        <v>7:33 PM / 0.8 m</v>
      </c>
      <c r="N176" s="9" t="str">
        <f>IF(ISTEXT(Tides!F176),Tides!F176,"")</f>
        <v/>
      </c>
      <c r="O176" s="56">
        <f t="shared" si="40"/>
        <v>0.21666666666666667</v>
      </c>
      <c r="P176" s="57">
        <f t="shared" si="41"/>
        <v>0.3833333333333333</v>
      </c>
      <c r="Q176" s="56">
        <f t="shared" si="42"/>
        <v>0.73124999999999996</v>
      </c>
      <c r="R176" s="58">
        <f t="shared" si="43"/>
        <v>0.8979166666666667</v>
      </c>
      <c r="S176" s="30">
        <f>Tides!H176</f>
        <v>0.17777777777777778</v>
      </c>
      <c r="T176" s="30">
        <f>Tides!I176</f>
        <v>0.91527777777777775</v>
      </c>
    </row>
    <row r="177" spans="1:23" ht="20" customHeight="1" x14ac:dyDescent="0.15">
      <c r="A177" s="2" t="str">
        <f>Tides!A177</f>
        <v>Wed 7</v>
      </c>
      <c r="B177" s="43">
        <f>IF(ISNUMBER(TIMEVALUE(LEFT(Tides!C177,8))),TIMEVALUE(LEFT(Tides!C177,8)),"")</f>
        <v>0.33194444444444443</v>
      </c>
      <c r="C177" s="38">
        <f>IF(ISNUMBER(VALUE(LEFT(RIGHT(Tides!C177,6),4))),VALUE(LEFT(RIGHT(Tides!C177,6),4)),"")</f>
        <v>0.7</v>
      </c>
      <c r="D177" s="74">
        <f t="shared" si="37"/>
        <v>2</v>
      </c>
      <c r="E177" s="43">
        <f>IF(ISNUMBER(TIMEVALUE(LEFT(Tides!E177,8))),TIMEVALUE(LEFT(Tides!E177,8)),"")</f>
        <v>0.84375</v>
      </c>
      <c r="F177" s="38">
        <f>IF(ISNUMBER(VALUE(LEFT(RIGHT(Tides!E177,6),4))),VALUE(LEFT(RIGHT(Tides!E177,6),4)),"")</f>
        <v>0.9</v>
      </c>
      <c r="G177" s="74">
        <f t="shared" si="38"/>
        <v>2</v>
      </c>
      <c r="I177" s="18" t="str">
        <f t="shared" si="39"/>
        <v>Wed 7</v>
      </c>
      <c r="J177" s="9" t="str">
        <f>IF(ISTEXT(Tides!B177),Tides!B177,"")</f>
        <v>1:52 AM / 4.1 m</v>
      </c>
      <c r="K177" s="9" t="str">
        <f>IF(ISTEXT(Tides!C177),Tides!C177,"")</f>
        <v>7:58 AM / 0.7 m</v>
      </c>
      <c r="L177" s="9" t="str">
        <f>IF(ISTEXT(Tides!D177),Tides!D177,"")</f>
        <v>2:19 PM / 4.0 m</v>
      </c>
      <c r="M177" s="9" t="str">
        <f>IF(ISTEXT(Tides!E177),Tides!E177,"")</f>
        <v>8:15 PM / 0.9 m</v>
      </c>
      <c r="N177" s="9" t="str">
        <f>IF(ISTEXT(Tides!F177),Tides!F177,"")</f>
        <v/>
      </c>
      <c r="O177" s="56">
        <f t="shared" si="40"/>
        <v>0.24861111111111112</v>
      </c>
      <c r="P177" s="57">
        <f t="shared" si="41"/>
        <v>0.41527777777777775</v>
      </c>
      <c r="Q177" s="56">
        <f t="shared" si="42"/>
        <v>0.76041666666666663</v>
      </c>
      <c r="R177" s="58">
        <f t="shared" si="43"/>
        <v>0.92708333333333337</v>
      </c>
      <c r="S177" s="30">
        <f>Tides!H177</f>
        <v>0.17708333333333334</v>
      </c>
      <c r="T177" s="30">
        <f>Tides!I177</f>
        <v>0.91597222222222219</v>
      </c>
    </row>
    <row r="178" spans="1:23" ht="20" customHeight="1" x14ac:dyDescent="0.15">
      <c r="A178" s="2" t="str">
        <f>Tides!A178</f>
        <v>Thu 8</v>
      </c>
      <c r="B178" s="43">
        <f>IF(ISNUMBER(TIMEVALUE(LEFT(Tides!C178,8))),TIMEVALUE(LEFT(Tides!C178,8)),"")</f>
        <v>0.36249999999999999</v>
      </c>
      <c r="C178" s="38">
        <f>IF(ISNUMBER(VALUE(LEFT(RIGHT(Tides!C178,6),4))),VALUE(LEFT(RIGHT(Tides!C178,6),4)),"")</f>
        <v>0.6</v>
      </c>
      <c r="D178" s="74">
        <f t="shared" si="37"/>
        <v>2.5</v>
      </c>
      <c r="E178" s="43">
        <f>IF(ISNUMBER(TIMEVALUE(LEFT(Tides!E178,8))),TIMEVALUE(LEFT(Tides!E178,8)),"")</f>
        <v>0.87152777777777779</v>
      </c>
      <c r="F178" s="38">
        <f>IF(ISNUMBER(VALUE(LEFT(RIGHT(Tides!E178,6),4))),VALUE(LEFT(RIGHT(Tides!E178,6),4)),"")</f>
        <v>1</v>
      </c>
      <c r="G178" s="74">
        <f t="shared" si="38"/>
        <v>2</v>
      </c>
      <c r="I178" s="18" t="str">
        <f t="shared" si="39"/>
        <v>Thu 8</v>
      </c>
      <c r="J178" s="9" t="str">
        <f>IF(ISTEXT(Tides!B178),Tides!B178,"")</f>
        <v>2:33 AM / 4.1 m</v>
      </c>
      <c r="K178" s="9" t="str">
        <f>IF(ISTEXT(Tides!C178),Tides!C178,"")</f>
        <v>8:42 AM / 0.6 m</v>
      </c>
      <c r="L178" s="9" t="str">
        <f>IF(ISTEXT(Tides!D178),Tides!D178,"")</f>
        <v>3:05 PM / 3.9 m</v>
      </c>
      <c r="M178" s="9" t="str">
        <f>IF(ISTEXT(Tides!E178),Tides!E178,"")</f>
        <v>8:55 PM / 1.0 m</v>
      </c>
      <c r="N178" s="9" t="str">
        <f>IF(ISTEXT(Tides!F178),Tides!F178,"")</f>
        <v/>
      </c>
      <c r="O178" s="56">
        <f t="shared" si="40"/>
        <v>0.2583333333333333</v>
      </c>
      <c r="P178" s="57">
        <f t="shared" si="41"/>
        <v>0.46666666666666667</v>
      </c>
      <c r="Q178" s="56">
        <f t="shared" si="42"/>
        <v>0.78819444444444442</v>
      </c>
      <c r="R178" s="58">
        <f t="shared" si="43"/>
        <v>0.95486111111111116</v>
      </c>
      <c r="S178" s="30">
        <f>Tides!H178</f>
        <v>0.17708333333333334</v>
      </c>
      <c r="T178" s="30">
        <f>Tides!I178</f>
        <v>0.91666666666666663</v>
      </c>
    </row>
    <row r="179" spans="1:23" ht="20" customHeight="1" x14ac:dyDescent="0.15">
      <c r="A179" s="2" t="str">
        <f>Tides!A179</f>
        <v>Fri 9</v>
      </c>
      <c r="B179" s="43">
        <f>IF(ISNUMBER(TIMEVALUE(LEFT(Tides!C179,8))),TIMEVALUE(LEFT(Tides!C179,8)),"")</f>
        <v>0.39097222222222222</v>
      </c>
      <c r="C179" s="38">
        <f>IF(ISNUMBER(VALUE(LEFT(RIGHT(Tides!C179,6),4))),VALUE(LEFT(RIGHT(Tides!C179,6),4)),"")</f>
        <v>0.6</v>
      </c>
      <c r="D179" s="74">
        <f t="shared" si="37"/>
        <v>2.5</v>
      </c>
      <c r="E179" s="43">
        <f>IF(ISNUMBER(TIMEVALUE(LEFT(Tides!E179,8))),TIMEVALUE(LEFT(Tides!E179,8)),"")</f>
        <v>0.89861111111111114</v>
      </c>
      <c r="F179" s="38">
        <f>IF(ISNUMBER(VALUE(LEFT(RIGHT(Tides!E179,6),4))),VALUE(LEFT(RIGHT(Tides!E179,6),4)),"")</f>
        <v>1.1000000000000001</v>
      </c>
      <c r="G179" s="74">
        <f t="shared" si="38"/>
        <v>2</v>
      </c>
      <c r="I179" s="18" t="str">
        <f t="shared" si="39"/>
        <v>Fri 9</v>
      </c>
      <c r="J179" s="9" t="str">
        <f>IF(ISTEXT(Tides!B179),Tides!B179,"")</f>
        <v>3:13 AM / 4.1 m</v>
      </c>
      <c r="K179" s="9" t="str">
        <f>IF(ISTEXT(Tides!C179),Tides!C179,"")</f>
        <v>9:23 AM / 0.6 m</v>
      </c>
      <c r="L179" s="9" t="str">
        <f>IF(ISTEXT(Tides!D179),Tides!D179,"")</f>
        <v>3:49 PM / 3.8 m</v>
      </c>
      <c r="M179" s="9" t="str">
        <f>IF(ISTEXT(Tides!E179),Tides!E179,"")</f>
        <v>9:34 PM / 1.1 m</v>
      </c>
      <c r="N179" s="9" t="str">
        <f>IF(ISTEXT(Tides!F179),Tides!F179,"")</f>
        <v/>
      </c>
      <c r="O179" s="56">
        <f t="shared" si="40"/>
        <v>0.28680555555555554</v>
      </c>
      <c r="P179" s="57">
        <f t="shared" si="41"/>
        <v>0.49513888888888891</v>
      </c>
      <c r="Q179" s="56">
        <f t="shared" si="42"/>
        <v>0.81527777777777777</v>
      </c>
      <c r="R179" s="58">
        <f t="shared" si="43"/>
        <v>0.98194444444444451</v>
      </c>
      <c r="S179" s="30">
        <f>Tides!H179</f>
        <v>0.1763888888888889</v>
      </c>
      <c r="T179" s="30">
        <f>Tides!I179</f>
        <v>0.91736111111111107</v>
      </c>
    </row>
    <row r="180" spans="1:23" ht="20" customHeight="1" x14ac:dyDescent="0.15">
      <c r="A180" s="2" t="str">
        <f>Tides!A180</f>
        <v>Sat 10</v>
      </c>
      <c r="B180" s="43">
        <f>IF(ISNUMBER(TIMEVALUE(LEFT(Tides!C180,8))),TIMEVALUE(LEFT(Tides!C180,8)),"")</f>
        <v>0.4201388888888889</v>
      </c>
      <c r="C180" s="38">
        <f>IF(ISNUMBER(VALUE(LEFT(RIGHT(Tides!C180,6),4))),VALUE(LEFT(RIGHT(Tides!C180,6),4)),"")</f>
        <v>0.7</v>
      </c>
      <c r="D180" s="74">
        <f t="shared" si="37"/>
        <v>2</v>
      </c>
      <c r="E180" s="43">
        <f>IF(ISNUMBER(TIMEVALUE(LEFT(Tides!E180,8))),TIMEVALUE(LEFT(Tides!E180,8)),"")</f>
        <v>0.92569444444444449</v>
      </c>
      <c r="F180" s="38">
        <f>IF(ISNUMBER(VALUE(LEFT(RIGHT(Tides!E180,6),4))),VALUE(LEFT(RIGHT(Tides!E180,6),4)),"")</f>
        <v>1.2</v>
      </c>
      <c r="G180" s="74">
        <f t="shared" si="38"/>
        <v>2</v>
      </c>
      <c r="I180" s="18" t="str">
        <f t="shared" si="39"/>
        <v>Sat 10</v>
      </c>
      <c r="J180" s="9" t="str">
        <f>IF(ISTEXT(Tides!B180),Tides!B180,"")</f>
        <v>3:52 AM / 4.1 m</v>
      </c>
      <c r="K180" s="9" t="str">
        <f>IF(ISTEXT(Tides!C180),Tides!C180,"")</f>
        <v>10:05 AM / 0.7 m</v>
      </c>
      <c r="L180" s="9" t="str">
        <f>IF(ISTEXT(Tides!D180),Tides!D180,"")</f>
        <v>4:32 PM / 3.7 m</v>
      </c>
      <c r="M180" s="9" t="str">
        <f>IF(ISTEXT(Tides!E180),Tides!E180,"")</f>
        <v>10:13 PM / 1.2 m</v>
      </c>
      <c r="N180" s="9" t="str">
        <f>IF(ISTEXT(Tides!F180),Tides!F180,"")</f>
        <v/>
      </c>
      <c r="O180" s="56">
        <f t="shared" si="40"/>
        <v>0.33680555555555558</v>
      </c>
      <c r="P180" s="57">
        <f t="shared" si="41"/>
        <v>0.50347222222222221</v>
      </c>
      <c r="Q180" s="56">
        <f t="shared" si="42"/>
        <v>0.84236111111111112</v>
      </c>
      <c r="R180" s="58">
        <f t="shared" si="43"/>
        <v>1.0090277777777779</v>
      </c>
      <c r="S180" s="30">
        <f>Tides!H180</f>
        <v>0.1763888888888889</v>
      </c>
      <c r="T180" s="30">
        <f>Tides!I180</f>
        <v>0.91805555555555551</v>
      </c>
    </row>
    <row r="181" spans="1:23" ht="20" customHeight="1" x14ac:dyDescent="0.15">
      <c r="A181" s="2" t="str">
        <f>Tides!A181</f>
        <v>Sun 11</v>
      </c>
      <c r="B181" s="43">
        <f>IF(ISNUMBER(TIMEVALUE(LEFT(Tides!C181,8))),TIMEVALUE(LEFT(Tides!C181,8)),"")</f>
        <v>0.44861111111111113</v>
      </c>
      <c r="C181" s="38">
        <f>IF(ISNUMBER(VALUE(LEFT(RIGHT(Tides!C181,6),4))),VALUE(LEFT(RIGHT(Tides!C181,6),4)),"")</f>
        <v>0.8</v>
      </c>
      <c r="D181" s="74">
        <f t="shared" si="37"/>
        <v>2</v>
      </c>
      <c r="E181" s="43">
        <f>IF(ISNUMBER(TIMEVALUE(LEFT(Tides!E181,8))),TIMEVALUE(LEFT(Tides!E181,8)),"")</f>
        <v>0.95277777777777772</v>
      </c>
      <c r="F181" s="38">
        <f>IF(ISNUMBER(VALUE(LEFT(RIGHT(Tides!E181,6),4))),VALUE(LEFT(RIGHT(Tides!E181,6),4)),"")</f>
        <v>1.3</v>
      </c>
      <c r="G181" s="74">
        <f t="shared" si="38"/>
        <v>2</v>
      </c>
      <c r="I181" s="18" t="str">
        <f t="shared" si="39"/>
        <v>Sun 11</v>
      </c>
      <c r="J181" s="9" t="str">
        <f>IF(ISTEXT(Tides!B181),Tides!B181,"")</f>
        <v>4:32 AM / 4.0 m</v>
      </c>
      <c r="K181" s="9" t="str">
        <f>IF(ISTEXT(Tides!C181),Tides!C181,"")</f>
        <v>10:46 AM / 0.8 m</v>
      </c>
      <c r="L181" s="9" t="str">
        <f>IF(ISTEXT(Tides!D181),Tides!D181,"")</f>
        <v>5:14 PM / 3.6 m</v>
      </c>
      <c r="M181" s="9" t="str">
        <f>IF(ISTEXT(Tides!E181),Tides!E181,"")</f>
        <v>10:52 PM / 1.3 m</v>
      </c>
      <c r="N181" s="9" t="str">
        <f>IF(ISTEXT(Tides!F181),Tides!F181,"")</f>
        <v/>
      </c>
      <c r="O181" s="56">
        <f t="shared" si="40"/>
        <v>0.36527777777777781</v>
      </c>
      <c r="P181" s="57">
        <f t="shared" si="41"/>
        <v>0.53194444444444444</v>
      </c>
      <c r="Q181" s="56">
        <f t="shared" si="42"/>
        <v>0.86944444444444435</v>
      </c>
      <c r="R181" s="58">
        <f t="shared" si="43"/>
        <v>1.036111111111111</v>
      </c>
      <c r="S181" s="30">
        <f>Tides!H181</f>
        <v>0.17569444444444443</v>
      </c>
      <c r="T181" s="30">
        <f>Tides!I181</f>
        <v>0.91874999999999996</v>
      </c>
    </row>
    <row r="182" spans="1:23" ht="20" customHeight="1" x14ac:dyDescent="0.15">
      <c r="A182" s="2" t="str">
        <f>Tides!A182</f>
        <v>Mon 12</v>
      </c>
      <c r="B182" s="43">
        <f>IF(ISNUMBER(TIMEVALUE(LEFT(Tides!C182,8))),TIMEVALUE(LEFT(Tides!C182,8)),"")</f>
        <v>0.4777777777777778</v>
      </c>
      <c r="C182" s="38">
        <f>IF(ISNUMBER(VALUE(LEFT(RIGHT(Tides!C182,6),4))),VALUE(LEFT(RIGHT(Tides!C182,6),4)),"")</f>
        <v>1</v>
      </c>
      <c r="D182" s="74">
        <f t="shared" si="37"/>
        <v>2</v>
      </c>
      <c r="E182" s="43">
        <f>IF(ISNUMBER(TIMEVALUE(LEFT(Tides!E182,8))),TIMEVALUE(LEFT(Tides!E182,8)),"")</f>
        <v>0.98124999999999996</v>
      </c>
      <c r="F182" s="38">
        <f>IF(ISNUMBER(VALUE(LEFT(RIGHT(Tides!E182,6),4))),VALUE(LEFT(RIGHT(Tides!E182,6),4)),"")</f>
        <v>1.5</v>
      </c>
      <c r="G182" s="74">
        <f t="shared" si="38"/>
        <v>1.5</v>
      </c>
      <c r="I182" s="18" t="str">
        <f t="shared" si="39"/>
        <v>Mon 12</v>
      </c>
      <c r="J182" s="9" t="str">
        <f>IF(ISTEXT(Tides!B182),Tides!B182,"")</f>
        <v>5:13 AM / 3.8 m</v>
      </c>
      <c r="K182" s="9" t="str">
        <f>IF(ISTEXT(Tides!C182),Tides!C182,"")</f>
        <v>11:28 AM / 1.0 m</v>
      </c>
      <c r="L182" s="9" t="str">
        <f>IF(ISTEXT(Tides!D182),Tides!D182,"")</f>
        <v>5:57 PM / 3.4 m</v>
      </c>
      <c r="M182" s="9" t="str">
        <f>IF(ISTEXT(Tides!E182),Tides!E182,"")</f>
        <v>11:33 PM / 1.5 m</v>
      </c>
      <c r="N182" s="9" t="str">
        <f>IF(ISTEXT(Tides!F182),Tides!F182,"")</f>
        <v/>
      </c>
      <c r="O182" s="56">
        <f t="shared" si="40"/>
        <v>0.39444444444444449</v>
      </c>
      <c r="P182" s="57">
        <f t="shared" si="41"/>
        <v>0.56111111111111112</v>
      </c>
      <c r="Q182" s="56">
        <f t="shared" si="42"/>
        <v>0.91874999999999996</v>
      </c>
      <c r="R182" s="58">
        <f t="shared" si="43"/>
        <v>1.04375</v>
      </c>
      <c r="S182" s="30">
        <f>Tides!H182</f>
        <v>0.17569444444444443</v>
      </c>
      <c r="T182" s="30">
        <f>Tides!I182</f>
        <v>0.9194444444444444</v>
      </c>
    </row>
    <row r="183" spans="1:23" ht="20" customHeight="1" x14ac:dyDescent="0.15">
      <c r="A183" s="2" t="str">
        <f>Tides!A183</f>
        <v>Tue 13</v>
      </c>
      <c r="B183" s="43">
        <f>IF(ISNUMBER(TIMEVALUE(LEFT(Tides!C183,8))),TIMEVALUE(LEFT(Tides!C183,8)),"")</f>
        <v>0.5083333333333333</v>
      </c>
      <c r="C183" s="38">
        <f>IF(ISNUMBER(VALUE(LEFT(RIGHT(Tides!C183,6),4))),VALUE(LEFT(RIGHT(Tides!C183,6),4)),"")</f>
        <v>1.1000000000000001</v>
      </c>
      <c r="D183" s="74">
        <f t="shared" si="37"/>
        <v>2</v>
      </c>
      <c r="E183" s="43" t="str">
        <f>IF(ISNUMBER(TIMEVALUE(LEFT(Tides!E183,8))),TIMEVALUE(LEFT(Tides!E183,8)),"")</f>
        <v/>
      </c>
      <c r="F183" s="38" t="str">
        <f>IF(ISNUMBER(VALUE(LEFT(RIGHT(Tides!E183,6),4))),VALUE(LEFT(RIGHT(Tides!E183,6),4)),"")</f>
        <v/>
      </c>
      <c r="G183" s="74" t="str">
        <f t="shared" si="38"/>
        <v>No Restriction</v>
      </c>
      <c r="I183" s="18" t="str">
        <f t="shared" si="39"/>
        <v>Tue 13</v>
      </c>
      <c r="J183" s="9" t="str">
        <f>IF(ISTEXT(Tides!B183),Tides!B183,"")</f>
        <v>5:56 AM / 3.7 m</v>
      </c>
      <c r="K183" s="9" t="str">
        <f>IF(ISTEXT(Tides!C183),Tides!C183,"")</f>
        <v>12:12 PM / 1.1 m</v>
      </c>
      <c r="L183" s="9" t="str">
        <f>IF(ISTEXT(Tides!D183),Tides!D183,"")</f>
        <v>6:43 PM / 3.3 m</v>
      </c>
      <c r="M183" s="9" t="str">
        <f>IF(ISTEXT(Tides!E183),Tides!E183,"")</f>
        <v/>
      </c>
      <c r="N183" s="9" t="str">
        <f>IF(ISTEXT(Tides!F183),Tides!F183,"")</f>
        <v/>
      </c>
      <c r="O183" s="56">
        <f t="shared" si="40"/>
        <v>0.42499999999999999</v>
      </c>
      <c r="P183" s="57">
        <f t="shared" si="41"/>
        <v>0.59166666666666667</v>
      </c>
      <c r="Q183" s="56" t="str">
        <f t="shared" si="42"/>
        <v/>
      </c>
      <c r="R183" s="58" t="str">
        <f t="shared" si="43"/>
        <v/>
      </c>
      <c r="S183" s="30">
        <f>Tides!H183</f>
        <v>0.17499999999999999</v>
      </c>
      <c r="T183" s="30">
        <f>Tides!I183</f>
        <v>0.9194444444444444</v>
      </c>
    </row>
    <row r="184" spans="1:23" ht="20" customHeight="1" x14ac:dyDescent="0.15">
      <c r="A184" s="2" t="str">
        <f>Tides!A184</f>
        <v>Wed 14</v>
      </c>
      <c r="B184" s="43">
        <f>IF(ISNUMBER(TIMEVALUE(LEFT(Tides!C184,8))),TIMEVALUE(LEFT(Tides!C184,8)),"")</f>
        <v>1.1805555555555555E-2</v>
      </c>
      <c r="C184" s="38">
        <f>IF(ISNUMBER(VALUE(LEFT(RIGHT(Tides!C184,6),4))),VALUE(LEFT(RIGHT(Tides!C184,6),4)),"")</f>
        <v>1.6</v>
      </c>
      <c r="D184" s="74">
        <f t="shared" si="37"/>
        <v>1.5</v>
      </c>
      <c r="E184" s="43">
        <f>IF(ISNUMBER(TIMEVALUE(LEFT(Tides!E184,8))),TIMEVALUE(LEFT(Tides!E184,8)),"")</f>
        <v>0.54166666666666663</v>
      </c>
      <c r="F184" s="38">
        <f>IF(ISNUMBER(VALUE(LEFT(RIGHT(Tides!E184,6),4))),VALUE(LEFT(RIGHT(Tides!E184,6),4)),"")</f>
        <v>1.3</v>
      </c>
      <c r="G184" s="74">
        <f t="shared" si="38"/>
        <v>2</v>
      </c>
      <c r="I184" s="18" t="str">
        <f t="shared" si="39"/>
        <v>Wed 14</v>
      </c>
      <c r="J184" s="9" t="str">
        <f>IF(ISTEXT(Tides!B184),Tides!B184,"")</f>
        <v/>
      </c>
      <c r="K184" s="9" t="str">
        <f>IF(ISTEXT(Tides!C184),Tides!C184,"")</f>
        <v>12:17 AM / 1.6 m</v>
      </c>
      <c r="L184" s="9" t="str">
        <f>IF(ISTEXT(Tides!D184),Tides!D184,"")</f>
        <v>6:42 AM / 3.6 m</v>
      </c>
      <c r="M184" s="9" t="str">
        <f>IF(ISTEXT(Tides!E184),Tides!E184,"")</f>
        <v>1:00 PM / 1.3 m</v>
      </c>
      <c r="N184" s="9" t="str">
        <f>IF(ISTEXT(Tides!F184),Tides!F184,"")</f>
        <v>7:33 PM / 3.2 m</v>
      </c>
      <c r="O184" s="56">
        <f t="shared" si="40"/>
        <v>23.949305555555554</v>
      </c>
      <c r="P184" s="57">
        <f t="shared" si="41"/>
        <v>7.4305555555555555E-2</v>
      </c>
      <c r="Q184" s="56">
        <f t="shared" si="42"/>
        <v>0.45833333333333331</v>
      </c>
      <c r="R184" s="58">
        <f t="shared" si="43"/>
        <v>0.625</v>
      </c>
      <c r="S184" s="30">
        <f>Tides!H184</f>
        <v>0.17499999999999999</v>
      </c>
      <c r="T184" s="30">
        <f>Tides!I184</f>
        <v>0.92013888888888884</v>
      </c>
    </row>
    <row r="185" spans="1:23" ht="20" customHeight="1" x14ac:dyDescent="0.15">
      <c r="A185" s="2" t="str">
        <f>Tides!A185</f>
        <v>Thu 15</v>
      </c>
      <c r="B185" s="43">
        <f>IF(ISNUMBER(TIMEVALUE(LEFT(Tides!C185,8))),TIMEVALUE(LEFT(Tides!C185,8)),"")</f>
        <v>4.791666666666667E-2</v>
      </c>
      <c r="C185" s="38">
        <f>IF(ISNUMBER(VALUE(LEFT(RIGHT(Tides!C185,6),4))),VALUE(LEFT(RIGHT(Tides!C185,6),4)),"")</f>
        <v>1.7</v>
      </c>
      <c r="D185" s="74">
        <f t="shared" si="37"/>
        <v>1</v>
      </c>
      <c r="E185" s="43">
        <f>IF(ISNUMBER(TIMEVALUE(LEFT(Tides!E185,8))),TIMEVALUE(LEFT(Tides!E185,8)),"")</f>
        <v>0.57986111111111116</v>
      </c>
      <c r="F185" s="38">
        <f>IF(ISNUMBER(VALUE(LEFT(RIGHT(Tides!E185,6),4))),VALUE(LEFT(RIGHT(Tides!E185,6),4)),"")</f>
        <v>1.4</v>
      </c>
      <c r="G185" s="74">
        <f t="shared" si="38"/>
        <v>1.5</v>
      </c>
      <c r="I185" s="18" t="str">
        <f t="shared" si="39"/>
        <v>Thu 15</v>
      </c>
      <c r="J185" s="9" t="str">
        <f>IF(ISTEXT(Tides!B185),Tides!B185,"")</f>
        <v/>
      </c>
      <c r="K185" s="9" t="str">
        <f>IF(ISTEXT(Tides!C185),Tides!C185,"")</f>
        <v>1:09 AM / 1.7 m</v>
      </c>
      <c r="L185" s="9" t="str">
        <f>IF(ISTEXT(Tides!D185),Tides!D185,"")</f>
        <v>7:34 AM / 3.5 m</v>
      </c>
      <c r="M185" s="9" t="str">
        <f>IF(ISTEXT(Tides!E185),Tides!E185,"")</f>
        <v>1:55 PM / 1.4 m</v>
      </c>
      <c r="N185" s="9" t="str">
        <f>IF(ISTEXT(Tides!F185),Tides!F185,"")</f>
        <v>8:26 PM / 3.2 m</v>
      </c>
      <c r="O185" s="56">
        <f t="shared" si="40"/>
        <v>6.2500000000000056E-3</v>
      </c>
      <c r="P185" s="57">
        <f t="shared" si="41"/>
        <v>8.9583333333333334E-2</v>
      </c>
      <c r="Q185" s="56">
        <f t="shared" si="42"/>
        <v>0.51736111111111116</v>
      </c>
      <c r="R185" s="58">
        <f t="shared" si="43"/>
        <v>0.64236111111111116</v>
      </c>
      <c r="S185" s="30">
        <f>Tides!H185</f>
        <v>0.17499999999999999</v>
      </c>
      <c r="T185" s="30">
        <f>Tides!I185</f>
        <v>0.92083333333333328</v>
      </c>
    </row>
    <row r="186" spans="1:23" ht="20" customHeight="1" x14ac:dyDescent="0.15">
      <c r="A186" s="2" t="str">
        <f>Tides!A186</f>
        <v>Fri 16</v>
      </c>
      <c r="B186" s="43">
        <f>IF(ISNUMBER(TIMEVALUE(LEFT(Tides!C186,8))),TIMEVALUE(LEFT(Tides!C186,8)),"")</f>
        <v>8.9583333333333334E-2</v>
      </c>
      <c r="C186" s="38">
        <f>IF(ISNUMBER(VALUE(LEFT(RIGHT(Tides!C186,6),4))),VALUE(LEFT(RIGHT(Tides!C186,6),4)),"")</f>
        <v>1.8</v>
      </c>
      <c r="D186" s="74" t="str">
        <f t="shared" si="37"/>
        <v>No Restriction</v>
      </c>
      <c r="E186" s="43">
        <f>IF(ISNUMBER(TIMEVALUE(LEFT(Tides!E186,8))),TIMEVALUE(LEFT(Tides!E186,8)),"")</f>
        <v>0.62291666666666667</v>
      </c>
      <c r="F186" s="38">
        <f>IF(ISNUMBER(VALUE(LEFT(RIGHT(Tides!E186,6),4))),VALUE(LEFT(RIGHT(Tides!E186,6),4)),"")</f>
        <v>1.5</v>
      </c>
      <c r="G186" s="74">
        <f t="shared" si="38"/>
        <v>1.5</v>
      </c>
      <c r="I186" s="18" t="str">
        <f t="shared" si="39"/>
        <v>Fri 16</v>
      </c>
      <c r="J186" s="9" t="str">
        <f>IF(ISTEXT(Tides!B186),Tides!B186,"")</f>
        <v/>
      </c>
      <c r="K186" s="9" t="str">
        <f>IF(ISTEXT(Tides!C186),Tides!C186,"")</f>
        <v>2:09 AM / 1.8 m</v>
      </c>
      <c r="L186" s="9" t="str">
        <f>IF(ISTEXT(Tides!D186),Tides!D186,"")</f>
        <v>8:30 AM / 3.4 m</v>
      </c>
      <c r="M186" s="9" t="str">
        <f>IF(ISTEXT(Tides!E186),Tides!E186,"")</f>
        <v>2:57 PM / 1.5 m</v>
      </c>
      <c r="N186" s="9" t="str">
        <f>IF(ISTEXT(Tides!F186),Tides!F186,"")</f>
        <v>9:23 PM / 3.2 m</v>
      </c>
      <c r="O186" s="56" t="str">
        <f t="shared" si="40"/>
        <v/>
      </c>
      <c r="P186" s="57" t="str">
        <f t="shared" si="41"/>
        <v/>
      </c>
      <c r="Q186" s="56">
        <f t="shared" si="42"/>
        <v>0.56041666666666667</v>
      </c>
      <c r="R186" s="58">
        <f t="shared" si="43"/>
        <v>0.68541666666666667</v>
      </c>
      <c r="S186" s="30">
        <f>Tides!H186</f>
        <v>0.17499999999999999</v>
      </c>
      <c r="T186" s="30">
        <f>Tides!I186</f>
        <v>0.92083333333333328</v>
      </c>
    </row>
    <row r="187" spans="1:23" ht="20" customHeight="1" x14ac:dyDescent="0.15">
      <c r="A187" s="2" t="str">
        <f>Tides!A187</f>
        <v>Sat 17</v>
      </c>
      <c r="B187" s="43">
        <f>IF(ISNUMBER(TIMEVALUE(LEFT(Tides!C187,8))),TIMEVALUE(LEFT(Tides!C187,8)),"")</f>
        <v>0.13680555555555557</v>
      </c>
      <c r="C187" s="38">
        <f>IF(ISNUMBER(VALUE(LEFT(RIGHT(Tides!C187,6),4))),VALUE(LEFT(RIGHT(Tides!C187,6),4)),"")</f>
        <v>1.8</v>
      </c>
      <c r="D187" s="74" t="str">
        <f t="shared" si="37"/>
        <v>No Restriction</v>
      </c>
      <c r="E187" s="43">
        <f>IF(ISNUMBER(TIMEVALUE(LEFT(Tides!E187,8))),TIMEVALUE(LEFT(Tides!E187,8)),"")</f>
        <v>0.66597222222222219</v>
      </c>
      <c r="F187" s="38">
        <f>IF(ISNUMBER(VALUE(LEFT(RIGHT(Tides!E187,6),4))),VALUE(LEFT(RIGHT(Tides!E187,6),4)),"")</f>
        <v>1.5</v>
      </c>
      <c r="G187" s="74">
        <f t="shared" si="38"/>
        <v>1.5</v>
      </c>
      <c r="I187" s="18" t="str">
        <f t="shared" si="39"/>
        <v>Sat 17</v>
      </c>
      <c r="J187" s="9" t="str">
        <f>IF(ISTEXT(Tides!B187),Tides!B187,"")</f>
        <v/>
      </c>
      <c r="K187" s="9" t="str">
        <f>IF(ISTEXT(Tides!C187),Tides!C187,"")</f>
        <v>3:17 AM / 1.8 m</v>
      </c>
      <c r="L187" s="9" t="str">
        <f>IF(ISTEXT(Tides!D187),Tides!D187,"")</f>
        <v>9:29 AM / 3.4 m</v>
      </c>
      <c r="M187" s="9" t="str">
        <f>IF(ISTEXT(Tides!E187),Tides!E187,"")</f>
        <v>3:59 PM / 1.5 m</v>
      </c>
      <c r="N187" s="9" t="str">
        <f>IF(ISTEXT(Tides!F187),Tides!F187,"")</f>
        <v>10:19 PM / 3.3 m</v>
      </c>
      <c r="O187" s="56" t="str">
        <f t="shared" si="40"/>
        <v/>
      </c>
      <c r="P187" s="57" t="str">
        <f t="shared" si="41"/>
        <v/>
      </c>
      <c r="Q187" s="56">
        <f t="shared" si="42"/>
        <v>0.60347222222222219</v>
      </c>
      <c r="R187" s="58">
        <f t="shared" si="43"/>
        <v>0.72847222222222219</v>
      </c>
      <c r="S187" s="30">
        <f>Tides!H187</f>
        <v>0.17430555555555555</v>
      </c>
      <c r="T187" s="30">
        <f>Tides!I187</f>
        <v>0.92152777777777772</v>
      </c>
    </row>
    <row r="188" spans="1:23" ht="20" customHeight="1" x14ac:dyDescent="0.15">
      <c r="A188" s="2" t="str">
        <f>Tides!A188</f>
        <v>Sun 18</v>
      </c>
      <c r="B188" s="43">
        <f>IF(ISNUMBER(TIMEVALUE(LEFT(Tides!C188,8))),TIMEVALUE(LEFT(Tides!C188,8)),"")</f>
        <v>0.18333333333333332</v>
      </c>
      <c r="C188" s="38">
        <f>IF(ISNUMBER(VALUE(LEFT(RIGHT(Tides!C188,6),4))),VALUE(LEFT(RIGHT(Tides!C188,6),4)),"")</f>
        <v>1.7</v>
      </c>
      <c r="D188" s="74">
        <f t="shared" si="37"/>
        <v>1</v>
      </c>
      <c r="E188" s="43">
        <f>IF(ISNUMBER(TIMEVALUE(LEFT(Tides!E188,8))),TIMEVALUE(LEFT(Tides!E188,8)),"")</f>
        <v>0.7055555555555556</v>
      </c>
      <c r="F188" s="38">
        <f>IF(ISNUMBER(VALUE(LEFT(RIGHT(Tides!E188,6),4))),VALUE(LEFT(RIGHT(Tides!E188,6),4)),"")</f>
        <v>1.4</v>
      </c>
      <c r="G188" s="74">
        <f t="shared" si="38"/>
        <v>1.5</v>
      </c>
      <c r="I188" s="18" t="str">
        <f t="shared" si="39"/>
        <v>Sun 18</v>
      </c>
      <c r="J188" s="9" t="str">
        <f>IF(ISTEXT(Tides!B188),Tides!B188,"")</f>
        <v/>
      </c>
      <c r="K188" s="9" t="str">
        <f>IF(ISTEXT(Tides!C188),Tides!C188,"")</f>
        <v>4:24 AM / 1.7 m</v>
      </c>
      <c r="L188" s="9" t="str">
        <f>IF(ISTEXT(Tides!D188),Tides!D188,"")</f>
        <v>10:29 AM / 3.4 m</v>
      </c>
      <c r="M188" s="9" t="str">
        <f>IF(ISTEXT(Tides!E188),Tides!E188,"")</f>
        <v>4:56 PM / 1.4 m</v>
      </c>
      <c r="N188" s="9" t="str">
        <f>IF(ISTEXT(Tides!F188),Tides!F188,"")</f>
        <v>11:12 PM / 3.4 m</v>
      </c>
      <c r="O188" s="56">
        <f t="shared" si="40"/>
        <v>0.14166666666666666</v>
      </c>
      <c r="P188" s="57">
        <f t="shared" si="41"/>
        <v>0.22499999999999998</v>
      </c>
      <c r="Q188" s="56">
        <f t="shared" si="42"/>
        <v>0.6430555555555556</v>
      </c>
      <c r="R188" s="58">
        <f t="shared" si="43"/>
        <v>0.7680555555555556</v>
      </c>
      <c r="S188" s="30">
        <f>Tides!H188</f>
        <v>0.17430555555555555</v>
      </c>
      <c r="T188" s="30">
        <f>Tides!I188</f>
        <v>0.92152777777777772</v>
      </c>
    </row>
    <row r="189" spans="1:23" ht="20" customHeight="1" x14ac:dyDescent="0.15">
      <c r="A189" s="2" t="str">
        <f>Tides!A189</f>
        <v>Mon 19</v>
      </c>
      <c r="B189" s="43">
        <f>IF(ISNUMBER(TIMEVALUE(LEFT(Tides!C189,8))),TIMEVALUE(LEFT(Tides!C189,8)),"")</f>
        <v>0.22361111111111112</v>
      </c>
      <c r="C189" s="38">
        <f>IF(ISNUMBER(VALUE(LEFT(RIGHT(Tides!C189,6),4))),VALUE(LEFT(RIGHT(Tides!C189,6),4)),"")</f>
        <v>1.6</v>
      </c>
      <c r="D189" s="74">
        <f t="shared" si="37"/>
        <v>1.5</v>
      </c>
      <c r="E189" s="43">
        <f>IF(ISNUMBER(TIMEVALUE(LEFT(Tides!E189,8))),TIMEVALUE(LEFT(Tides!E189,8)),"")</f>
        <v>0.74097222222222225</v>
      </c>
      <c r="F189" s="38">
        <f>IF(ISNUMBER(VALUE(LEFT(RIGHT(Tides!E189,6),4))),VALUE(LEFT(RIGHT(Tides!E189,6),4)),"")</f>
        <v>1.3</v>
      </c>
      <c r="G189" s="74">
        <f t="shared" si="38"/>
        <v>2</v>
      </c>
      <c r="I189" s="18" t="str">
        <f t="shared" si="39"/>
        <v>Mon 19</v>
      </c>
      <c r="J189" s="9" t="str">
        <f>IF(ISTEXT(Tides!B189),Tides!B189,"")</f>
        <v/>
      </c>
      <c r="K189" s="9" t="str">
        <f>IF(ISTEXT(Tides!C189),Tides!C189,"")</f>
        <v>5:22 AM / 1.6 m</v>
      </c>
      <c r="L189" s="9" t="str">
        <f>IF(ISTEXT(Tides!D189),Tides!D189,"")</f>
        <v>11:26 AM / 3.5 m</v>
      </c>
      <c r="M189" s="9" t="str">
        <f>IF(ISTEXT(Tides!E189),Tides!E189,"")</f>
        <v>5:47 PM / 1.3 m</v>
      </c>
      <c r="N189" s="9" t="str">
        <f>IF(ISTEXT(Tides!F189),Tides!F189,"")</f>
        <v/>
      </c>
      <c r="O189" s="56">
        <f t="shared" si="40"/>
        <v>0.16111111111111112</v>
      </c>
      <c r="P189" s="57">
        <f t="shared" si="41"/>
        <v>0.28611111111111109</v>
      </c>
      <c r="Q189" s="56">
        <f t="shared" si="42"/>
        <v>0.65763888888888888</v>
      </c>
      <c r="R189" s="58">
        <f t="shared" si="43"/>
        <v>0.82430555555555562</v>
      </c>
      <c r="S189" s="30">
        <f>Tides!H189</f>
        <v>0.17499999999999999</v>
      </c>
      <c r="T189" s="30">
        <f>Tides!I189</f>
        <v>0.92152777777777772</v>
      </c>
    </row>
    <row r="190" spans="1:23" ht="20" customHeight="1" x14ac:dyDescent="0.15">
      <c r="A190" s="2" t="str">
        <f>Tides!A190</f>
        <v>Tue 20</v>
      </c>
      <c r="B190" s="43">
        <f>IF(ISNUMBER(TIMEVALUE(LEFT(Tides!C190,8))),TIMEVALUE(LEFT(Tides!C190,8)),"")</f>
        <v>0.25763888888888886</v>
      </c>
      <c r="C190" s="38">
        <f>IF(ISNUMBER(VALUE(LEFT(RIGHT(Tides!C190,6),4))),VALUE(LEFT(RIGHT(Tides!C190,6),4)),"")</f>
        <v>1.3</v>
      </c>
      <c r="D190" s="74">
        <f t="shared" si="37"/>
        <v>2</v>
      </c>
      <c r="E190" s="43">
        <f>IF(ISNUMBER(TIMEVALUE(LEFT(Tides!E190,8))),TIMEVALUE(LEFT(Tides!E190,8)),"")</f>
        <v>0.7729166666666667</v>
      </c>
      <c r="F190" s="38">
        <f>IF(ISNUMBER(VALUE(LEFT(RIGHT(Tides!E190,6),4))),VALUE(LEFT(RIGHT(Tides!E190,6),4)),"")</f>
        <v>1.2</v>
      </c>
      <c r="G190" s="74">
        <f t="shared" si="38"/>
        <v>2</v>
      </c>
      <c r="I190" s="18" t="str">
        <f t="shared" si="39"/>
        <v>Tue 20</v>
      </c>
      <c r="J190" s="9" t="str">
        <f>IF(ISTEXT(Tides!B190),Tides!B190,"")</f>
        <v>12:01 AM / 3.5 m</v>
      </c>
      <c r="K190" s="9" t="str">
        <f>IF(ISTEXT(Tides!C190),Tides!C190,"")</f>
        <v>6:11 AM / 1.3 m</v>
      </c>
      <c r="L190" s="9" t="str">
        <f>IF(ISTEXT(Tides!D190),Tides!D190,"")</f>
        <v>12:19 PM / 3.6 m</v>
      </c>
      <c r="M190" s="9" t="str">
        <f>IF(ISTEXT(Tides!E190),Tides!E190,"")</f>
        <v>6:33 PM / 1.2 m</v>
      </c>
      <c r="N190" s="9" t="str">
        <f>IF(ISTEXT(Tides!F190),Tides!F190,"")</f>
        <v/>
      </c>
      <c r="O190" s="56">
        <f t="shared" si="40"/>
        <v>0.17430555555555555</v>
      </c>
      <c r="P190" s="57">
        <f t="shared" si="41"/>
        <v>0.34097222222222218</v>
      </c>
      <c r="Q190" s="56">
        <f t="shared" si="42"/>
        <v>0.68958333333333333</v>
      </c>
      <c r="R190" s="58">
        <f t="shared" si="43"/>
        <v>0.85625000000000007</v>
      </c>
      <c r="S190" s="30">
        <f>Tides!H190</f>
        <v>0.17499999999999999</v>
      </c>
      <c r="T190" s="30">
        <f>Tides!I190</f>
        <v>0.92152777777777772</v>
      </c>
      <c r="W190" s="22"/>
    </row>
    <row r="191" spans="1:23" ht="20" customHeight="1" x14ac:dyDescent="0.15">
      <c r="A191" s="2" t="str">
        <f>Tides!A191</f>
        <v>Wed 21</v>
      </c>
      <c r="B191" s="43">
        <f>IF(ISNUMBER(TIMEVALUE(LEFT(Tides!C191,8))),TIMEVALUE(LEFT(Tides!C191,8)),"")</f>
        <v>0.28958333333333336</v>
      </c>
      <c r="C191" s="38">
        <f>IF(ISNUMBER(VALUE(LEFT(RIGHT(Tides!C191,6),4))),VALUE(LEFT(RIGHT(Tides!C191,6),4)),"")</f>
        <v>1.1000000000000001</v>
      </c>
      <c r="D191" s="74">
        <f t="shared" si="37"/>
        <v>2</v>
      </c>
      <c r="E191" s="43">
        <f>IF(ISNUMBER(TIMEVALUE(LEFT(Tides!E191,8))),TIMEVALUE(LEFT(Tides!E191,8)),"")</f>
        <v>0.80347222222222225</v>
      </c>
      <c r="F191" s="38">
        <f>IF(ISNUMBER(VALUE(LEFT(RIGHT(Tides!E191,6),4))),VALUE(LEFT(RIGHT(Tides!E191,6),4)),"")</f>
        <v>1.1000000000000001</v>
      </c>
      <c r="G191" s="74">
        <f t="shared" si="38"/>
        <v>2</v>
      </c>
      <c r="I191" s="18" t="str">
        <f t="shared" si="39"/>
        <v>Wed 21</v>
      </c>
      <c r="J191" s="9" t="str">
        <f>IF(ISTEXT(Tides!B191),Tides!B191,"")</f>
        <v>12:46 AM / 3.7 m</v>
      </c>
      <c r="K191" s="9" t="str">
        <f>IF(ISTEXT(Tides!C191),Tides!C191,"")</f>
        <v>6:57 AM / 1.1 m</v>
      </c>
      <c r="L191" s="9" t="str">
        <f>IF(ISTEXT(Tides!D191),Tides!D191,"")</f>
        <v>1:09 PM / 3.8 m</v>
      </c>
      <c r="M191" s="9" t="str">
        <f>IF(ISTEXT(Tides!E191),Tides!E191,"")</f>
        <v>7:17 PM / 1.1 m</v>
      </c>
      <c r="N191" s="9" t="str">
        <f>IF(ISTEXT(Tides!F191),Tides!F191,"")</f>
        <v/>
      </c>
      <c r="O191" s="56">
        <f t="shared" si="40"/>
        <v>0.20625000000000004</v>
      </c>
      <c r="P191" s="57">
        <f t="shared" si="41"/>
        <v>0.37291666666666667</v>
      </c>
      <c r="Q191" s="56">
        <f t="shared" si="42"/>
        <v>0.72013888888888888</v>
      </c>
      <c r="R191" s="58">
        <f t="shared" si="43"/>
        <v>0.88680555555555562</v>
      </c>
      <c r="S191" s="30">
        <f>Tides!H191</f>
        <v>0.17499999999999999</v>
      </c>
      <c r="T191" s="30">
        <f>Tides!I191</f>
        <v>0.92222222222222228</v>
      </c>
    </row>
    <row r="192" spans="1:23" ht="20" customHeight="1" x14ac:dyDescent="0.15">
      <c r="A192" s="2" t="str">
        <f>Tides!A192</f>
        <v>Thu 22</v>
      </c>
      <c r="B192" s="43">
        <f>IF(ISNUMBER(TIMEVALUE(LEFT(Tides!C192,8))),TIMEVALUE(LEFT(Tides!C192,8)),"")</f>
        <v>0.31944444444444442</v>
      </c>
      <c r="C192" s="38">
        <f>IF(ISNUMBER(VALUE(LEFT(RIGHT(Tides!C192,6),4))),VALUE(LEFT(RIGHT(Tides!C192,6),4)),"")</f>
        <v>0.9</v>
      </c>
      <c r="D192" s="74">
        <f t="shared" si="37"/>
        <v>2</v>
      </c>
      <c r="E192" s="43">
        <f>IF(ISNUMBER(TIMEVALUE(LEFT(Tides!E192,8))),TIMEVALUE(LEFT(Tides!E192,8)),"")</f>
        <v>0.83263888888888893</v>
      </c>
      <c r="F192" s="38">
        <f>IF(ISNUMBER(VALUE(LEFT(RIGHT(Tides!E192,6),4))),VALUE(LEFT(RIGHT(Tides!E192,6),4)),"")</f>
        <v>1</v>
      </c>
      <c r="G192" s="74">
        <f t="shared" si="38"/>
        <v>2</v>
      </c>
      <c r="I192" s="18" t="str">
        <f t="shared" si="39"/>
        <v>Thu 22</v>
      </c>
      <c r="J192" s="9" t="str">
        <f>IF(ISTEXT(Tides!B192),Tides!B192,"")</f>
        <v>1:30 AM / 3.9 m</v>
      </c>
      <c r="K192" s="9" t="str">
        <f>IF(ISTEXT(Tides!C192),Tides!C192,"")</f>
        <v>7:40 AM / 0.9 m</v>
      </c>
      <c r="L192" s="9" t="str">
        <f>IF(ISTEXT(Tides!D192),Tides!D192,"")</f>
        <v>1:57 PM / 3.9 m</v>
      </c>
      <c r="M192" s="9" t="str">
        <f>IF(ISTEXT(Tides!E192),Tides!E192,"")</f>
        <v>7:59 PM / 1.0 m</v>
      </c>
      <c r="N192" s="9" t="str">
        <f>IF(ISTEXT(Tides!F192),Tides!F192,"")</f>
        <v/>
      </c>
      <c r="O192" s="56">
        <f t="shared" si="40"/>
        <v>0.2361111111111111</v>
      </c>
      <c r="P192" s="57">
        <f t="shared" si="41"/>
        <v>0.40277777777777773</v>
      </c>
      <c r="Q192" s="56">
        <f t="shared" si="42"/>
        <v>0.74930555555555556</v>
      </c>
      <c r="R192" s="58">
        <f t="shared" si="43"/>
        <v>0.9159722222222223</v>
      </c>
      <c r="S192" s="30">
        <f>Tides!H192</f>
        <v>0.17499999999999999</v>
      </c>
      <c r="T192" s="30">
        <f>Tides!I192</f>
        <v>0.92222222222222228</v>
      </c>
    </row>
    <row r="193" spans="1:20" ht="20" customHeight="1" x14ac:dyDescent="0.15">
      <c r="A193" s="2" t="str">
        <f>Tides!A193</f>
        <v>Fri 23</v>
      </c>
      <c r="B193" s="43">
        <f>IF(ISNUMBER(TIMEVALUE(LEFT(Tides!C193,8))),TIMEVALUE(LEFT(Tides!C193,8)),"")</f>
        <v>0.34930555555555554</v>
      </c>
      <c r="C193" s="38">
        <f>IF(ISNUMBER(VALUE(LEFT(RIGHT(Tides!C193,6),4))),VALUE(LEFT(RIGHT(Tides!C193,6),4)),"")</f>
        <v>0.7</v>
      </c>
      <c r="D193" s="74">
        <f t="shared" si="37"/>
        <v>2</v>
      </c>
      <c r="E193" s="43">
        <f>IF(ISNUMBER(TIMEVALUE(LEFT(Tides!E193,8))),TIMEVALUE(LEFT(Tides!E193,8)),"")</f>
        <v>0.8618055555555556</v>
      </c>
      <c r="F193" s="38">
        <f>IF(ISNUMBER(VALUE(LEFT(RIGHT(Tides!E193,6),4))),VALUE(LEFT(RIGHT(Tides!E193,6),4)),"")</f>
        <v>0.9</v>
      </c>
      <c r="G193" s="74">
        <f t="shared" si="38"/>
        <v>2</v>
      </c>
      <c r="I193" s="18" t="str">
        <f t="shared" si="39"/>
        <v>Fri 23</v>
      </c>
      <c r="J193" s="9" t="str">
        <f>IF(ISTEXT(Tides!B193),Tides!B193,"")</f>
        <v>2:12 AM / 4.0 m</v>
      </c>
      <c r="K193" s="9" t="str">
        <f>IF(ISTEXT(Tides!C193),Tides!C193,"")</f>
        <v>8:23 AM / 0.7 m</v>
      </c>
      <c r="L193" s="9" t="str">
        <f>IF(ISTEXT(Tides!D193),Tides!D193,"")</f>
        <v>2:44 PM / 4.0 m</v>
      </c>
      <c r="M193" s="9" t="str">
        <f>IF(ISTEXT(Tides!E193),Tides!E193,"")</f>
        <v>8:41 PM / 0.9 m</v>
      </c>
      <c r="N193" s="9" t="str">
        <f>IF(ISTEXT(Tides!F193),Tides!F193,"")</f>
        <v/>
      </c>
      <c r="O193" s="56">
        <f t="shared" si="40"/>
        <v>0.26597222222222222</v>
      </c>
      <c r="P193" s="57">
        <f t="shared" si="41"/>
        <v>0.43263888888888885</v>
      </c>
      <c r="Q193" s="56">
        <f t="shared" si="42"/>
        <v>0.77847222222222223</v>
      </c>
      <c r="R193" s="58">
        <f t="shared" si="43"/>
        <v>0.94513888888888897</v>
      </c>
      <c r="S193" s="30">
        <f>Tides!H193</f>
        <v>0.17499999999999999</v>
      </c>
      <c r="T193" s="30">
        <f>Tides!I193</f>
        <v>0.92222222222222228</v>
      </c>
    </row>
    <row r="194" spans="1:20" ht="20" customHeight="1" x14ac:dyDescent="0.15">
      <c r="A194" s="2" t="str">
        <f>Tides!A194</f>
        <v>Sat 24</v>
      </c>
      <c r="B194" s="43">
        <f>IF(ISNUMBER(TIMEVALUE(LEFT(Tides!C194,8))),TIMEVALUE(LEFT(Tides!C194,8)),"")</f>
        <v>0.37916666666666665</v>
      </c>
      <c r="C194" s="38">
        <f>IF(ISNUMBER(VALUE(LEFT(RIGHT(Tides!C194,6),4))),VALUE(LEFT(RIGHT(Tides!C194,6),4)),"")</f>
        <v>0.5</v>
      </c>
      <c r="D194" s="74">
        <f t="shared" si="37"/>
        <v>2.5</v>
      </c>
      <c r="E194" s="43">
        <f>IF(ISNUMBER(TIMEVALUE(LEFT(Tides!E194,8))),TIMEVALUE(LEFT(Tides!E194,8)),"")</f>
        <v>0.89097222222222228</v>
      </c>
      <c r="F194" s="38">
        <f>IF(ISNUMBER(VALUE(LEFT(RIGHT(Tides!E194,6),4))),VALUE(LEFT(RIGHT(Tides!E194,6),4)),"")</f>
        <v>0.9</v>
      </c>
      <c r="G194" s="74">
        <f t="shared" si="38"/>
        <v>2</v>
      </c>
      <c r="I194" s="18" t="str">
        <f t="shared" si="39"/>
        <v>Sat 24</v>
      </c>
      <c r="J194" s="9" t="str">
        <f>IF(ISTEXT(Tides!B194),Tides!B194,"")</f>
        <v>2:55 AM / 4.2 m</v>
      </c>
      <c r="K194" s="9" t="str">
        <f>IF(ISTEXT(Tides!C194),Tides!C194,"")</f>
        <v>9:06 AM / 0.5 m</v>
      </c>
      <c r="L194" s="9" t="str">
        <f>IF(ISTEXT(Tides!D194),Tides!D194,"")</f>
        <v>3:30 PM / 4.1 m</v>
      </c>
      <c r="M194" s="9" t="str">
        <f>IF(ISTEXT(Tides!E194),Tides!E194,"")</f>
        <v>9:23 PM / 0.9 m</v>
      </c>
      <c r="N194" s="9" t="str">
        <f>IF(ISTEXT(Tides!F194),Tides!F194,"")</f>
        <v/>
      </c>
      <c r="O194" s="56">
        <f t="shared" si="40"/>
        <v>0.27499999999999997</v>
      </c>
      <c r="P194" s="57">
        <f t="shared" si="41"/>
        <v>0.48333333333333334</v>
      </c>
      <c r="Q194" s="56">
        <f t="shared" si="42"/>
        <v>0.80763888888888891</v>
      </c>
      <c r="R194" s="58">
        <f t="shared" si="43"/>
        <v>0.97430555555555565</v>
      </c>
      <c r="S194" s="30">
        <f>Tides!H194</f>
        <v>0.17569444444444443</v>
      </c>
      <c r="T194" s="30">
        <f>Tides!I194</f>
        <v>0.92222222222222228</v>
      </c>
    </row>
    <row r="195" spans="1:20" ht="20" customHeight="1" x14ac:dyDescent="0.15">
      <c r="A195" s="2" t="str">
        <f>Tides!A195</f>
        <v>Sun 25</v>
      </c>
      <c r="B195" s="43">
        <f>IF(ISNUMBER(TIMEVALUE(LEFT(Tides!C195,8))),TIMEVALUE(LEFT(Tides!C195,8)),"")</f>
        <v>0.41041666666666665</v>
      </c>
      <c r="C195" s="38">
        <f>IF(ISNUMBER(VALUE(LEFT(RIGHT(Tides!C195,6),4))),VALUE(LEFT(RIGHT(Tides!C195,6),4)),"")</f>
        <v>0.5</v>
      </c>
      <c r="D195" s="74">
        <f t="shared" si="37"/>
        <v>2.5</v>
      </c>
      <c r="E195" s="43">
        <f>IF(ISNUMBER(TIMEVALUE(LEFT(Tides!E195,8))),TIMEVALUE(LEFT(Tides!E195,8)),"")</f>
        <v>0.92083333333333328</v>
      </c>
      <c r="F195" s="38">
        <f>IF(ISNUMBER(VALUE(LEFT(RIGHT(Tides!E195,6),4))),VALUE(LEFT(RIGHT(Tides!E195,6),4)),"")</f>
        <v>0.9</v>
      </c>
      <c r="G195" s="74">
        <f t="shared" si="38"/>
        <v>2</v>
      </c>
      <c r="I195" s="18" t="str">
        <f t="shared" si="39"/>
        <v>Sun 25</v>
      </c>
      <c r="J195" s="9" t="str">
        <f>IF(ISTEXT(Tides!B195),Tides!B195,"")</f>
        <v>3:38 AM / 4.2 m</v>
      </c>
      <c r="K195" s="9" t="str">
        <f>IF(ISTEXT(Tides!C195),Tides!C195,"")</f>
        <v>9:51 AM / 0.5 m</v>
      </c>
      <c r="L195" s="9" t="str">
        <f>IF(ISTEXT(Tides!D195),Tides!D195,"")</f>
        <v>4:18 PM / 4.1 m</v>
      </c>
      <c r="M195" s="9" t="str">
        <f>IF(ISTEXT(Tides!E195),Tides!E195,"")</f>
        <v>10:06 PM / 0.9 m</v>
      </c>
      <c r="N195" s="9" t="str">
        <f>IF(ISTEXT(Tides!F195),Tides!F195,"")</f>
        <v/>
      </c>
      <c r="O195" s="56">
        <f t="shared" si="40"/>
        <v>0.30624999999999997</v>
      </c>
      <c r="P195" s="57">
        <f t="shared" si="41"/>
        <v>0.51458333333333328</v>
      </c>
      <c r="Q195" s="56">
        <f t="shared" si="42"/>
        <v>0.83749999999999991</v>
      </c>
      <c r="R195" s="58">
        <f t="shared" si="43"/>
        <v>1.0041666666666667</v>
      </c>
      <c r="S195" s="30">
        <f>Tides!H195</f>
        <v>0.17569444444444443</v>
      </c>
      <c r="T195" s="30">
        <f>Tides!I195</f>
        <v>0.92222222222222228</v>
      </c>
    </row>
    <row r="196" spans="1:20" ht="20" customHeight="1" x14ac:dyDescent="0.15">
      <c r="A196" s="2" t="str">
        <f>Tides!A196</f>
        <v>Mon 26</v>
      </c>
      <c r="B196" s="43">
        <f>IF(ISNUMBER(TIMEVALUE(LEFT(Tides!C196,8))),TIMEVALUE(LEFT(Tides!C196,8)),"")</f>
        <v>0.44166666666666665</v>
      </c>
      <c r="C196" s="38">
        <f>IF(ISNUMBER(VALUE(LEFT(RIGHT(Tides!C196,6),4))),VALUE(LEFT(RIGHT(Tides!C196,6),4)),"")</f>
        <v>0.5</v>
      </c>
      <c r="D196" s="74">
        <f t="shared" si="37"/>
        <v>2.5</v>
      </c>
      <c r="E196" s="43">
        <f>IF(ISNUMBER(TIMEVALUE(LEFT(Tides!E196,8))),TIMEVALUE(LEFT(Tides!E196,8)),"")</f>
        <v>0.95208333333333328</v>
      </c>
      <c r="F196" s="38">
        <f>IF(ISNUMBER(VALUE(LEFT(RIGHT(Tides!E196,6),4))),VALUE(LEFT(RIGHT(Tides!E196,6),4)),"")</f>
        <v>1</v>
      </c>
      <c r="G196" s="74">
        <f t="shared" si="38"/>
        <v>2</v>
      </c>
      <c r="I196" s="18" t="str">
        <f t="shared" si="39"/>
        <v>Mon 26</v>
      </c>
      <c r="J196" s="9" t="str">
        <f>IF(ISTEXT(Tides!B196),Tides!B196,"")</f>
        <v>4:23 AM / 4.3 m</v>
      </c>
      <c r="K196" s="9" t="str">
        <f>IF(ISTEXT(Tides!C196),Tides!C196,"")</f>
        <v>10:36 AM / 0.5 m</v>
      </c>
      <c r="L196" s="9" t="str">
        <f>IF(ISTEXT(Tides!D196),Tides!D196,"")</f>
        <v>5:06 PM / 4.0 m</v>
      </c>
      <c r="M196" s="9" t="str">
        <f>IF(ISTEXT(Tides!E196),Tides!E196,"")</f>
        <v>10:51 PM / 1.0 m</v>
      </c>
      <c r="N196" s="9" t="str">
        <f>IF(ISTEXT(Tides!F196),Tides!F196,"")</f>
        <v/>
      </c>
      <c r="O196" s="56">
        <f t="shared" si="40"/>
        <v>0.33749999999999997</v>
      </c>
      <c r="P196" s="57">
        <f t="shared" si="41"/>
        <v>0.54583333333333328</v>
      </c>
      <c r="Q196" s="56">
        <f t="shared" si="42"/>
        <v>0.86874999999999991</v>
      </c>
      <c r="R196" s="58">
        <f t="shared" si="43"/>
        <v>1.0354166666666667</v>
      </c>
      <c r="S196" s="30">
        <f>Tides!H196</f>
        <v>0.1763888888888889</v>
      </c>
      <c r="T196" s="30">
        <f>Tides!I196</f>
        <v>0.92152777777777772</v>
      </c>
    </row>
    <row r="197" spans="1:20" ht="20" customHeight="1" x14ac:dyDescent="0.15">
      <c r="A197" s="2" t="str">
        <f>Tides!A197</f>
        <v>Tue 27</v>
      </c>
      <c r="B197" s="43">
        <f>IF(ISNUMBER(TIMEVALUE(LEFT(Tides!C197,8))),TIMEVALUE(LEFT(Tides!C197,8)),"")</f>
        <v>0.47569444444444442</v>
      </c>
      <c r="C197" s="38">
        <f>IF(ISNUMBER(VALUE(LEFT(RIGHT(Tides!C197,6),4))),VALUE(LEFT(RIGHT(Tides!C197,6),4)),"")</f>
        <v>0.5</v>
      </c>
      <c r="D197" s="74">
        <f t="shared" si="37"/>
        <v>2.5</v>
      </c>
      <c r="E197" s="43">
        <f>IF(ISNUMBER(TIMEVALUE(LEFT(Tides!E197,8))),TIMEVALUE(LEFT(Tides!E197,8)),"")</f>
        <v>0.98541666666666672</v>
      </c>
      <c r="F197" s="38">
        <f>IF(ISNUMBER(VALUE(LEFT(RIGHT(Tides!E197,6),4))),VALUE(LEFT(RIGHT(Tides!E197,6),4)),"")</f>
        <v>1.1000000000000001</v>
      </c>
      <c r="G197" s="74">
        <f t="shared" si="38"/>
        <v>2</v>
      </c>
      <c r="I197" s="18" t="str">
        <f t="shared" si="39"/>
        <v>Tue 27</v>
      </c>
      <c r="J197" s="9" t="str">
        <f>IF(ISTEXT(Tides!B197),Tides!B197,"")</f>
        <v>5:11 AM / 4.2 m</v>
      </c>
      <c r="K197" s="9" t="str">
        <f>IF(ISTEXT(Tides!C197),Tides!C197,"")</f>
        <v>11:25 AM / 0.5 m</v>
      </c>
      <c r="L197" s="9" t="str">
        <f>IF(ISTEXT(Tides!D197),Tides!D197,"")</f>
        <v>5:57 PM / 3.9 m</v>
      </c>
      <c r="M197" s="9" t="str">
        <f>IF(ISTEXT(Tides!E197),Tides!E197,"")</f>
        <v>11:39 PM / 1.1 m</v>
      </c>
      <c r="N197" s="9" t="str">
        <f>IF(ISTEXT(Tides!F197),Tides!F197,"")</f>
        <v/>
      </c>
      <c r="O197" s="56">
        <f t="shared" si="40"/>
        <v>0.37152777777777773</v>
      </c>
      <c r="P197" s="57">
        <f t="shared" si="41"/>
        <v>0.57986111111111105</v>
      </c>
      <c r="Q197" s="56">
        <f t="shared" si="42"/>
        <v>0.90208333333333335</v>
      </c>
      <c r="R197" s="58">
        <f t="shared" si="43"/>
        <v>1.0687500000000001</v>
      </c>
      <c r="S197" s="30">
        <f>Tides!H197</f>
        <v>0.17708333333333334</v>
      </c>
      <c r="T197" s="30">
        <f>Tides!I197</f>
        <v>0.92152777777777772</v>
      </c>
    </row>
    <row r="198" spans="1:20" ht="20" customHeight="1" x14ac:dyDescent="0.15">
      <c r="A198" s="2" t="str">
        <f>Tides!A198</f>
        <v>Wed 28</v>
      </c>
      <c r="B198" s="43">
        <f>IF(ISNUMBER(TIMEVALUE(LEFT(Tides!C198,8))),TIMEVALUE(LEFT(Tides!C198,8)),"")</f>
        <v>0.51249999999999996</v>
      </c>
      <c r="C198" s="38">
        <f>IF(ISNUMBER(VALUE(LEFT(RIGHT(Tides!C198,6),4))),VALUE(LEFT(RIGHT(Tides!C198,6),4)),"")</f>
        <v>0.7</v>
      </c>
      <c r="D198" s="74">
        <f t="shared" si="37"/>
        <v>2</v>
      </c>
      <c r="E198" s="43" t="str">
        <f>IF(ISNUMBER(TIMEVALUE(LEFT(Tides!E198,8))),TIMEVALUE(LEFT(Tides!E198,8)),"")</f>
        <v/>
      </c>
      <c r="F198" s="38" t="str">
        <f>IF(ISNUMBER(VALUE(LEFT(RIGHT(Tides!E198,6),4))),VALUE(LEFT(RIGHT(Tides!E198,6),4)),"")</f>
        <v/>
      </c>
      <c r="G198" s="74" t="str">
        <f t="shared" si="38"/>
        <v>No Restriction</v>
      </c>
      <c r="I198" s="18" t="str">
        <f t="shared" si="39"/>
        <v>Wed 28</v>
      </c>
      <c r="J198" s="9" t="str">
        <f>IF(ISTEXT(Tides!B198),Tides!B198,"")</f>
        <v>6:01 AM / 4.1 m</v>
      </c>
      <c r="K198" s="9" t="str">
        <f>IF(ISTEXT(Tides!C198),Tides!C198,"")</f>
        <v>12:18 PM / 0.7 m</v>
      </c>
      <c r="L198" s="9" t="str">
        <f>IF(ISTEXT(Tides!D198),Tides!D198,"")</f>
        <v>6:52 PM / 3.8 m</v>
      </c>
      <c r="M198" s="9" t="str">
        <f>IF(ISTEXT(Tides!E198),Tides!E198,"")</f>
        <v/>
      </c>
      <c r="N198" s="9" t="str">
        <f>IF(ISTEXT(Tides!F198),Tides!F198,"")</f>
        <v/>
      </c>
      <c r="O198" s="56">
        <f t="shared" si="40"/>
        <v>0.42916666666666664</v>
      </c>
      <c r="P198" s="57">
        <f t="shared" si="41"/>
        <v>0.59583333333333333</v>
      </c>
      <c r="Q198" s="56" t="str">
        <f t="shared" si="42"/>
        <v/>
      </c>
      <c r="R198" s="58" t="str">
        <f t="shared" si="43"/>
        <v/>
      </c>
      <c r="S198" s="30">
        <f>Tides!H198</f>
        <v>0.17708333333333334</v>
      </c>
      <c r="T198" s="30">
        <f>Tides!I198</f>
        <v>0.92152777777777772</v>
      </c>
    </row>
    <row r="199" spans="1:20" ht="20" customHeight="1" x14ac:dyDescent="0.15">
      <c r="A199" s="2" t="str">
        <f>Tides!A199</f>
        <v>Thu 29</v>
      </c>
      <c r="B199" s="43">
        <f>IF(ISNUMBER(TIMEVALUE(LEFT(Tides!C199,8))),TIMEVALUE(LEFT(Tides!C199,8)),"")</f>
        <v>2.2222222222222223E-2</v>
      </c>
      <c r="C199" s="38">
        <f>IF(ISNUMBER(VALUE(LEFT(RIGHT(Tides!C199,6),4))),VALUE(LEFT(RIGHT(Tides!C199,6),4)),"")</f>
        <v>1.3</v>
      </c>
      <c r="D199" s="74">
        <f t="shared" si="37"/>
        <v>2</v>
      </c>
      <c r="E199" s="43">
        <f>IF(ISNUMBER(TIMEVALUE(LEFT(Tides!E199,8))),TIMEVALUE(LEFT(Tides!E199,8)),"")</f>
        <v>0.55208333333333337</v>
      </c>
      <c r="F199" s="38">
        <f>IF(ISNUMBER(VALUE(LEFT(RIGHT(Tides!E199,6),4))),VALUE(LEFT(RIGHT(Tides!E199,6),4)),"")</f>
        <v>0.9</v>
      </c>
      <c r="G199" s="74">
        <f t="shared" si="38"/>
        <v>2</v>
      </c>
      <c r="I199" s="18" t="str">
        <f t="shared" si="39"/>
        <v>Thu 29</v>
      </c>
      <c r="J199" s="9" t="str">
        <f>IF(ISTEXT(Tides!B199),Tides!B199,"")</f>
        <v/>
      </c>
      <c r="K199" s="9" t="str">
        <f>IF(ISTEXT(Tides!C199),Tides!C199,"")</f>
        <v>12:32 AM / 1.3 m</v>
      </c>
      <c r="L199" s="9" t="str">
        <f>IF(ISTEXT(Tides!D199),Tides!D199,"")</f>
        <v>6:56 AM / 4.0 m</v>
      </c>
      <c r="M199" s="9" t="str">
        <f>IF(ISTEXT(Tides!E199),Tides!E199,"")</f>
        <v>1:15 PM / 0.9 m</v>
      </c>
      <c r="N199" s="9" t="str">
        <f>IF(ISTEXT(Tides!F199),Tides!F199,"")</f>
        <v>7:50 PM / 3.6 m</v>
      </c>
      <c r="O199" s="56">
        <f t="shared" si="40"/>
        <v>23.93888888888889</v>
      </c>
      <c r="P199" s="57">
        <f t="shared" si="41"/>
        <v>0.10555555555555556</v>
      </c>
      <c r="Q199" s="56">
        <f t="shared" si="42"/>
        <v>0.46875000000000006</v>
      </c>
      <c r="R199" s="58">
        <f t="shared" si="43"/>
        <v>0.63541666666666674</v>
      </c>
      <c r="S199" s="30">
        <f>Tides!H199</f>
        <v>0.17777777777777778</v>
      </c>
      <c r="T199" s="30">
        <f>Tides!I199</f>
        <v>0.92083333333333328</v>
      </c>
    </row>
    <row r="200" spans="1:20" ht="20" customHeight="1" thickBot="1" x14ac:dyDescent="0.2">
      <c r="A200" s="2" t="str">
        <f>Tides!A200</f>
        <v>Fri 30</v>
      </c>
      <c r="B200" s="43">
        <f>IF(ISNUMBER(TIMEVALUE(LEFT(Tides!C200,8))),TIMEVALUE(LEFT(Tides!C200,8)),"")</f>
        <v>6.3888888888888884E-2</v>
      </c>
      <c r="C200" s="38">
        <f>IF(ISNUMBER(VALUE(LEFT(RIGHT(Tides!C200,6),4))),VALUE(LEFT(RIGHT(Tides!C200,6),4)),"")</f>
        <v>1.4</v>
      </c>
      <c r="D200" s="74">
        <f t="shared" si="37"/>
        <v>1.5</v>
      </c>
      <c r="E200" s="43">
        <f>IF(ISNUMBER(TIMEVALUE(LEFT(Tides!E200,8))),TIMEVALUE(LEFT(Tides!E200,8)),"")</f>
        <v>0.59722222222222221</v>
      </c>
      <c r="F200" s="38">
        <f>IF(ISNUMBER(VALUE(LEFT(RIGHT(Tides!E200,6),4))),VALUE(LEFT(RIGHT(Tides!E200,6),4)),"")</f>
        <v>1</v>
      </c>
      <c r="G200" s="74">
        <f t="shared" si="38"/>
        <v>2</v>
      </c>
      <c r="I200" s="21" t="str">
        <f t="shared" si="39"/>
        <v>Fri 30</v>
      </c>
      <c r="J200" s="11" t="str">
        <f>IF(ISTEXT(Tides!B200),Tides!B200,"")</f>
        <v/>
      </c>
      <c r="K200" s="11" t="str">
        <f>IF(ISTEXT(Tides!C200),Tides!C200,"")</f>
        <v>1:32 AM / 1.4 m</v>
      </c>
      <c r="L200" s="11" t="str">
        <f>IF(ISTEXT(Tides!D200),Tides!D200,"")</f>
        <v>7:57 AM / 3.9 m</v>
      </c>
      <c r="M200" s="11" t="str">
        <f>IF(ISTEXT(Tides!E200),Tides!E200,"")</f>
        <v>2:20 PM / 1.0 m</v>
      </c>
      <c r="N200" s="11" t="str">
        <f>IF(ISTEXT(Tides!F200),Tides!F200,"")</f>
        <v>8:53 PM / 3.6 m</v>
      </c>
      <c r="O200" s="59">
        <f t="shared" si="40"/>
        <v>1.388888888888884E-3</v>
      </c>
      <c r="P200" s="60">
        <f t="shared" si="41"/>
        <v>0.12638888888888888</v>
      </c>
      <c r="Q200" s="59">
        <f t="shared" si="42"/>
        <v>0.51388888888888884</v>
      </c>
      <c r="R200" s="61">
        <f t="shared" si="43"/>
        <v>0.68055555555555558</v>
      </c>
      <c r="S200" s="30">
        <f>Tides!H200</f>
        <v>0.17847222222222223</v>
      </c>
      <c r="T200" s="30">
        <f>Tides!I200</f>
        <v>0.92083333333333328</v>
      </c>
    </row>
    <row r="201" spans="1:20" ht="20" customHeight="1" x14ac:dyDescent="0.15">
      <c r="B201" s="43" t="str">
        <f>IF(ISNUMBER(TIMEVALUE(LEFT(Tides!C202,5))),TIMEVALUE(LEFT(Tides!C202,5)),"")</f>
        <v/>
      </c>
      <c r="C201" s="40" t="str">
        <f>IF(ISNUMBER(VALUE(LEFT(RIGHT(Tides!C202,6),4))),VALUE(LEFT(RIGHT(Tides!C202,6),4)),"")</f>
        <v/>
      </c>
      <c r="D201" s="39"/>
      <c r="E201" s="43" t="str">
        <f>IF(ISNUMBER(TIMEVALUE(LEFT(Tides!E202,5))),TIMEVALUE(LEFT(Tides!E202,5)),"")</f>
        <v/>
      </c>
      <c r="F201" s="40" t="str">
        <f>IF(ISNUMBER(VALUE(LEFT(RIGHT(Tides!E202,6),4))),VALUE(LEFT(RIGHT(Tides!E202,6),4)),"")</f>
        <v/>
      </c>
      <c r="G201" s="39"/>
    </row>
    <row r="202" spans="1:20" s="6" customFormat="1" ht="20" customHeight="1" thickBot="1" x14ac:dyDescent="0.2">
      <c r="A202" s="5">
        <f>Tides!A202</f>
        <v>46935</v>
      </c>
      <c r="B202" s="41"/>
      <c r="C202" s="42" t="str">
        <f>IF(ISNUMBER(VALUE(LEFT(RIGHT(Tides!C202,6),4))),VALUE(LEFT(RIGHT(Tides!C202,6),4)),"")</f>
        <v/>
      </c>
      <c r="D202" s="42"/>
      <c r="E202" s="41"/>
      <c r="F202" s="42" t="str">
        <f>IF(ISNUMBER(VALUE(LEFT(RIGHT(Tides!E202,6),4))),VALUE(LEFT(RIGHT(Tides!E202,6),4)),"")</f>
        <v/>
      </c>
      <c r="G202" s="42"/>
      <c r="I202" s="85">
        <f>A202</f>
        <v>46935</v>
      </c>
      <c r="J202" s="85"/>
      <c r="K202" s="85"/>
      <c r="O202" s="49"/>
      <c r="P202" s="50"/>
      <c r="Q202" s="49"/>
      <c r="R202" s="50"/>
      <c r="S202" s="51"/>
      <c r="T202" s="51"/>
    </row>
    <row r="203" spans="1:20" ht="29.75" customHeight="1" x14ac:dyDescent="0.15">
      <c r="A203" s="1" t="s">
        <v>8</v>
      </c>
      <c r="B203" s="88" t="s">
        <v>9</v>
      </c>
      <c r="C203" s="88"/>
      <c r="D203" s="37" t="s">
        <v>244</v>
      </c>
      <c r="E203" s="88" t="s">
        <v>10</v>
      </c>
      <c r="F203" s="88"/>
      <c r="G203" s="37" t="s">
        <v>244</v>
      </c>
      <c r="I203" s="17" t="s">
        <v>8</v>
      </c>
      <c r="J203" s="8" t="s">
        <v>2</v>
      </c>
      <c r="K203" s="8" t="s">
        <v>3</v>
      </c>
      <c r="L203" s="8" t="s">
        <v>2</v>
      </c>
      <c r="M203" s="8" t="s">
        <v>3</v>
      </c>
      <c r="N203" s="8" t="s">
        <v>2</v>
      </c>
      <c r="O203" s="52" t="s">
        <v>11</v>
      </c>
      <c r="P203" s="53" t="s">
        <v>12</v>
      </c>
      <c r="Q203" s="52" t="s">
        <v>11</v>
      </c>
      <c r="R203" s="54" t="s">
        <v>12</v>
      </c>
      <c r="S203" s="55" t="s">
        <v>5</v>
      </c>
      <c r="T203" s="55" t="s">
        <v>6</v>
      </c>
    </row>
    <row r="204" spans="1:20" ht="20" customHeight="1" x14ac:dyDescent="0.15">
      <c r="A204" s="2" t="str">
        <f>Tides!A204</f>
        <v>Sat 1</v>
      </c>
      <c r="B204" s="43">
        <f>IF(ISNUMBER(TIMEVALUE(LEFT(Tides!C204,8))),TIMEVALUE(LEFT(Tides!C204,8)),"")</f>
        <v>0.11319444444444444</v>
      </c>
      <c r="C204" s="38">
        <f>IF(ISNUMBER(VALUE(LEFT(RIGHT(Tides!C204,6),4))),VALUE(LEFT(RIGHT(Tides!C204,6),4)),"")</f>
        <v>1.5</v>
      </c>
      <c r="D204" s="74">
        <f t="shared" ref="D204:D234" si="44">IF(OR(C204&gt;$W$8,ISNUMBER(C204)=FALSE),$X$8,IF(C204&gt;$W$7,$X$7,IF(C204&gt;$W$6,$X$6,IF(C204&gt;$W$5,$X$5,$X$4))))</f>
        <v>1.5</v>
      </c>
      <c r="E204" s="43">
        <f>IF(ISNUMBER(TIMEVALUE(LEFT(Tides!E204,8))),TIMEVALUE(LEFT(Tides!E204,8)),"")</f>
        <v>0.64583333333333337</v>
      </c>
      <c r="F204" s="38">
        <f>IF(ISNUMBER(VALUE(LEFT(RIGHT(Tides!E204,6),4))),VALUE(LEFT(RIGHT(Tides!E204,6),4)),"")</f>
        <v>1.2</v>
      </c>
      <c r="G204" s="74">
        <f t="shared" ref="G204:G234" si="45">IF(OR(F204&gt;$W$8,ISNUMBER(F204)=FALSE),$X$8,IF(F204&gt;$W$7,$X$7,IF(F204&gt;$W$6,$X$6,IF(F204&gt;$W$5,$X$5,$X$4))))</f>
        <v>2</v>
      </c>
      <c r="I204" s="18" t="str">
        <f t="shared" ref="I204:I234" si="46">A204</f>
        <v>Sat 1</v>
      </c>
      <c r="J204" s="9" t="str">
        <f>IF(ISTEXT(Tides!B204),Tides!B204,"")</f>
        <v/>
      </c>
      <c r="K204" s="9" t="str">
        <f>IF(ISTEXT(Tides!C204),Tides!C204,"")</f>
        <v>2:43 AM / 1.5 m</v>
      </c>
      <c r="L204" s="9" t="str">
        <f>IF(ISTEXT(Tides!D204),Tides!D204,"")</f>
        <v>9:04 AM / 3.7 m</v>
      </c>
      <c r="M204" s="9" t="str">
        <f>IF(ISTEXT(Tides!E204),Tides!E204,"")</f>
        <v>3:30 PM / 1.2 m</v>
      </c>
      <c r="N204" s="9" t="str">
        <f>IF(ISTEXT(Tides!F204),Tides!F204,"")</f>
        <v>9:58 PM / 3.5 m</v>
      </c>
      <c r="O204" s="56">
        <f t="shared" ref="O204:O234" si="47">IF(AND(ISNUMBER(D204),D204&gt;0),IF((B204-D204/24)&gt;0,B204-D204/24,B204+24-D204/24),"")</f>
        <v>5.0694444444444445E-2</v>
      </c>
      <c r="P204" s="57">
        <f t="shared" ref="P204:P234" si="48">IF(AND(ISNUMBER(D204),D204&gt;0),B204+D204/24,"")</f>
        <v>0.17569444444444443</v>
      </c>
      <c r="Q204" s="56">
        <f t="shared" ref="Q204:Q234" si="49">IF(AND(ISNUMBER(G204),G204&gt;0),IF((E204-G204/24)&gt;0,E204-G204/24,E204+24-G204/24),"")</f>
        <v>0.5625</v>
      </c>
      <c r="R204" s="58">
        <f t="shared" ref="R204:R234" si="50">IF(AND(ISNUMBER(G204),G204&gt;0),E204+G204/24,"")</f>
        <v>0.72916666666666674</v>
      </c>
      <c r="S204" s="30">
        <f>Tides!H204</f>
        <v>0.17916666666666667</v>
      </c>
      <c r="T204" s="30">
        <f>Tides!I204</f>
        <v>0.92013888888888884</v>
      </c>
    </row>
    <row r="205" spans="1:20" ht="20" customHeight="1" x14ac:dyDescent="0.15">
      <c r="A205" s="2" t="str">
        <f>Tides!A205</f>
        <v>Sun 2</v>
      </c>
      <c r="B205" s="43">
        <f>IF(ISNUMBER(TIMEVALUE(LEFT(Tides!C205,8))),TIMEVALUE(LEFT(Tides!C205,8)),"")</f>
        <v>0.16597222222222222</v>
      </c>
      <c r="C205" s="38">
        <f>IF(ISNUMBER(VALUE(LEFT(RIGHT(Tides!C205,6),4))),VALUE(LEFT(RIGHT(Tides!C205,6),4)),"")</f>
        <v>1.5</v>
      </c>
      <c r="D205" s="74">
        <f t="shared" si="44"/>
        <v>1.5</v>
      </c>
      <c r="E205" s="43">
        <f>IF(ISNUMBER(TIMEVALUE(LEFT(Tides!E205,8))),TIMEVALUE(LEFT(Tides!E205,8)),"")</f>
        <v>0.69444444444444442</v>
      </c>
      <c r="F205" s="38">
        <f>IF(ISNUMBER(VALUE(LEFT(RIGHT(Tides!E205,6),4))),VALUE(LEFT(RIGHT(Tides!E205,6),4)),"")</f>
        <v>1.2</v>
      </c>
      <c r="G205" s="74">
        <f t="shared" si="45"/>
        <v>2</v>
      </c>
      <c r="I205" s="18" t="str">
        <f t="shared" si="46"/>
        <v>Sun 2</v>
      </c>
      <c r="J205" s="9" t="str">
        <f>IF(ISTEXT(Tides!B205),Tides!B205,"")</f>
        <v/>
      </c>
      <c r="K205" s="9" t="str">
        <f>IF(ISTEXT(Tides!C205),Tides!C205,"")</f>
        <v>3:59 AM / 1.5 m</v>
      </c>
      <c r="L205" s="9" t="str">
        <f>IF(ISTEXT(Tides!D205),Tides!D205,"")</f>
        <v>10:15 AM / 3.7 m</v>
      </c>
      <c r="M205" s="9" t="str">
        <f>IF(ISTEXT(Tides!E205),Tides!E205,"")</f>
        <v>4:40 PM / 1.2 m</v>
      </c>
      <c r="N205" s="9" t="str">
        <f>IF(ISTEXT(Tides!F205),Tides!F205,"")</f>
        <v>11:02 PM / 3.6 m</v>
      </c>
      <c r="O205" s="56">
        <f t="shared" si="47"/>
        <v>0.10347222222222222</v>
      </c>
      <c r="P205" s="57">
        <f t="shared" si="48"/>
        <v>0.22847222222222222</v>
      </c>
      <c r="Q205" s="56">
        <f t="shared" si="49"/>
        <v>0.61111111111111105</v>
      </c>
      <c r="R205" s="58">
        <f t="shared" si="50"/>
        <v>0.77777777777777779</v>
      </c>
      <c r="S205" s="30">
        <f>Tides!H205</f>
        <v>0.17986111111111111</v>
      </c>
      <c r="T205" s="30">
        <f>Tides!I205</f>
        <v>0.92013888888888884</v>
      </c>
    </row>
    <row r="206" spans="1:20" ht="20" customHeight="1" x14ac:dyDescent="0.15">
      <c r="A206" s="2" t="str">
        <f>Tides!A206</f>
        <v>Mon 3</v>
      </c>
      <c r="B206" s="43">
        <f>IF(ISNUMBER(TIMEVALUE(LEFT(Tides!C206,8))),TIMEVALUE(LEFT(Tides!C206,8)),"")</f>
        <v>0.21527777777777779</v>
      </c>
      <c r="C206" s="38">
        <f>IF(ISNUMBER(VALUE(LEFT(RIGHT(Tides!C206,6),4))),VALUE(LEFT(RIGHT(Tides!C206,6),4)),"")</f>
        <v>1.4</v>
      </c>
      <c r="D206" s="74">
        <f t="shared" si="44"/>
        <v>1.5</v>
      </c>
      <c r="E206" s="43">
        <f>IF(ISNUMBER(TIMEVALUE(LEFT(Tides!E206,8))),TIMEVALUE(LEFT(Tides!E206,8)),"")</f>
        <v>0.7368055555555556</v>
      </c>
      <c r="F206" s="38">
        <f>IF(ISNUMBER(VALUE(LEFT(RIGHT(Tides!E206,6),4))),VALUE(LEFT(RIGHT(Tides!E206,6),4)),"")</f>
        <v>1.2</v>
      </c>
      <c r="G206" s="74">
        <f t="shared" si="45"/>
        <v>2</v>
      </c>
      <c r="I206" s="18" t="str">
        <f t="shared" si="46"/>
        <v>Mon 3</v>
      </c>
      <c r="J206" s="9" t="str">
        <f>IF(ISTEXT(Tides!B206),Tides!B206,"")</f>
        <v/>
      </c>
      <c r="K206" s="9" t="str">
        <f>IF(ISTEXT(Tides!C206),Tides!C206,"")</f>
        <v>5:10 AM / 1.4 m</v>
      </c>
      <c r="L206" s="9" t="str">
        <f>IF(ISTEXT(Tides!D206),Tides!D206,"")</f>
        <v>11:26 AM / 3.7 m</v>
      </c>
      <c r="M206" s="9" t="str">
        <f>IF(ISTEXT(Tides!E206),Tides!E206,"")</f>
        <v>5:41 PM / 1.2 m</v>
      </c>
      <c r="N206" s="9" t="str">
        <f>IF(ISTEXT(Tides!F206),Tides!F206,"")</f>
        <v/>
      </c>
      <c r="O206" s="56">
        <f t="shared" si="47"/>
        <v>0.15277777777777779</v>
      </c>
      <c r="P206" s="57">
        <f t="shared" si="48"/>
        <v>0.27777777777777779</v>
      </c>
      <c r="Q206" s="56">
        <f t="shared" si="49"/>
        <v>0.65347222222222223</v>
      </c>
      <c r="R206" s="58">
        <f t="shared" si="50"/>
        <v>0.82013888888888897</v>
      </c>
      <c r="S206" s="30">
        <f>Tides!H206</f>
        <v>0.18055555555555555</v>
      </c>
      <c r="T206" s="30">
        <f>Tides!I206</f>
        <v>0.9194444444444444</v>
      </c>
    </row>
    <row r="207" spans="1:20" ht="20" customHeight="1" x14ac:dyDescent="0.15">
      <c r="A207" s="2" t="str">
        <f>Tides!A207</f>
        <v>Tue 4</v>
      </c>
      <c r="B207" s="43">
        <f>IF(ISNUMBER(TIMEVALUE(LEFT(Tides!C207,8))),TIMEVALUE(LEFT(Tides!C207,8)),"")</f>
        <v>0.25763888888888886</v>
      </c>
      <c r="C207" s="38">
        <f>IF(ISNUMBER(VALUE(LEFT(RIGHT(Tides!C207,6),4))),VALUE(LEFT(RIGHT(Tides!C207,6),4)),"")</f>
        <v>1.2</v>
      </c>
      <c r="D207" s="74">
        <f t="shared" si="44"/>
        <v>2</v>
      </c>
      <c r="E207" s="43">
        <f>IF(ISNUMBER(TIMEVALUE(LEFT(Tides!E207,8))),TIMEVALUE(LEFT(Tides!E207,8)),"")</f>
        <v>0.77361111111111114</v>
      </c>
      <c r="F207" s="38">
        <f>IF(ISNUMBER(VALUE(LEFT(RIGHT(Tides!E207,6),4))),VALUE(LEFT(RIGHT(Tides!E207,6),4)),"")</f>
        <v>1.2</v>
      </c>
      <c r="G207" s="74">
        <f t="shared" si="45"/>
        <v>2</v>
      </c>
      <c r="I207" s="18" t="str">
        <f t="shared" si="46"/>
        <v>Tue 4</v>
      </c>
      <c r="J207" s="9" t="str">
        <f>IF(ISTEXT(Tides!B207),Tides!B207,"")</f>
        <v>12:00 AM / 3.7 m</v>
      </c>
      <c r="K207" s="9" t="str">
        <f>IF(ISTEXT(Tides!C207),Tides!C207,"")</f>
        <v>6:11 AM / 1.2 m</v>
      </c>
      <c r="L207" s="9" t="str">
        <f>IF(ISTEXT(Tides!D207),Tides!D207,"")</f>
        <v>12:30 PM / 3.7 m</v>
      </c>
      <c r="M207" s="9" t="str">
        <f>IF(ISTEXT(Tides!E207),Tides!E207,"")</f>
        <v>6:34 PM / 1.2 m</v>
      </c>
      <c r="N207" s="9" t="str">
        <f>IF(ISTEXT(Tides!F207),Tides!F207,"")</f>
        <v/>
      </c>
      <c r="O207" s="56">
        <f t="shared" si="47"/>
        <v>0.17430555555555555</v>
      </c>
      <c r="P207" s="57">
        <f t="shared" si="48"/>
        <v>0.34097222222222218</v>
      </c>
      <c r="Q207" s="56">
        <f t="shared" si="49"/>
        <v>0.69027777777777777</v>
      </c>
      <c r="R207" s="58">
        <f t="shared" si="50"/>
        <v>0.85694444444444451</v>
      </c>
      <c r="S207" s="30">
        <f>Tides!H207</f>
        <v>0.18124999999999999</v>
      </c>
      <c r="T207" s="30">
        <f>Tides!I207</f>
        <v>0.91874999999999996</v>
      </c>
    </row>
    <row r="208" spans="1:20" ht="20" customHeight="1" x14ac:dyDescent="0.15">
      <c r="A208" s="2" t="str">
        <f>Tides!A208</f>
        <v>Wed 5</v>
      </c>
      <c r="B208" s="43">
        <f>IF(ISNUMBER(TIMEVALUE(LEFT(Tides!C208,8))),TIMEVALUE(LEFT(Tides!C208,8)),"")</f>
        <v>0.29375000000000001</v>
      </c>
      <c r="C208" s="38">
        <f>IF(ISNUMBER(VALUE(LEFT(RIGHT(Tides!C208,6),4))),VALUE(LEFT(RIGHT(Tides!C208,6),4)),"")</f>
        <v>1</v>
      </c>
      <c r="D208" s="74">
        <f t="shared" si="44"/>
        <v>2</v>
      </c>
      <c r="E208" s="43">
        <f>IF(ISNUMBER(TIMEVALUE(LEFT(Tides!E208,8))),TIMEVALUE(LEFT(Tides!E208,8)),"")</f>
        <v>0.80625000000000002</v>
      </c>
      <c r="F208" s="38">
        <f>IF(ISNUMBER(VALUE(LEFT(RIGHT(Tides!E208,6),4))),VALUE(LEFT(RIGHT(Tides!E208,6),4)),"")</f>
        <v>1.2</v>
      </c>
      <c r="G208" s="74">
        <f t="shared" si="45"/>
        <v>2</v>
      </c>
      <c r="I208" s="18" t="str">
        <f t="shared" si="46"/>
        <v>Wed 5</v>
      </c>
      <c r="J208" s="9" t="str">
        <f>IF(ISTEXT(Tides!B208),Tides!B208,"")</f>
        <v>12:52 AM / 3.8 m</v>
      </c>
      <c r="K208" s="9" t="str">
        <f>IF(ISTEXT(Tides!C208),Tides!C208,"")</f>
        <v>7:03 AM / 1.0 m</v>
      </c>
      <c r="L208" s="9" t="str">
        <f>IF(ISTEXT(Tides!D208),Tides!D208,"")</f>
        <v>1:26 PM / 3.8 m</v>
      </c>
      <c r="M208" s="9" t="str">
        <f>IF(ISTEXT(Tides!E208),Tides!E208,"")</f>
        <v>7:21 PM / 1.2 m</v>
      </c>
      <c r="N208" s="9" t="str">
        <f>IF(ISTEXT(Tides!F208),Tides!F208,"")</f>
        <v/>
      </c>
      <c r="O208" s="56">
        <f t="shared" si="47"/>
        <v>0.2104166666666667</v>
      </c>
      <c r="P208" s="57">
        <f t="shared" si="48"/>
        <v>0.37708333333333333</v>
      </c>
      <c r="Q208" s="56">
        <f t="shared" si="49"/>
        <v>0.72291666666666665</v>
      </c>
      <c r="R208" s="58">
        <f t="shared" si="50"/>
        <v>0.88958333333333339</v>
      </c>
      <c r="S208" s="30">
        <f>Tides!H208</f>
        <v>0.18194444444444444</v>
      </c>
      <c r="T208" s="30">
        <f>Tides!I208</f>
        <v>0.91874999999999996</v>
      </c>
    </row>
    <row r="209" spans="1:20" ht="20" customHeight="1" x14ac:dyDescent="0.15">
      <c r="A209" s="2" t="str">
        <f>Tides!A209</f>
        <v>Thu 6</v>
      </c>
      <c r="B209" s="43">
        <f>IF(ISNUMBER(TIMEVALUE(LEFT(Tides!C209,8))),TIMEVALUE(LEFT(Tides!C209,8)),"")</f>
        <v>0.3263888888888889</v>
      </c>
      <c r="C209" s="38">
        <f>IF(ISNUMBER(VALUE(LEFT(RIGHT(Tides!C209,6),4))),VALUE(LEFT(RIGHT(Tides!C209,6),4)),"")</f>
        <v>0.8</v>
      </c>
      <c r="D209" s="74">
        <f t="shared" si="44"/>
        <v>2</v>
      </c>
      <c r="E209" s="43">
        <f>IF(ISNUMBER(TIMEVALUE(LEFT(Tides!E209,8))),TIMEVALUE(LEFT(Tides!E209,8)),"")</f>
        <v>0.83472222222222225</v>
      </c>
      <c r="F209" s="38">
        <f>IF(ISNUMBER(VALUE(LEFT(RIGHT(Tides!E209,6),4))),VALUE(LEFT(RIGHT(Tides!E209,6),4)),"")</f>
        <v>1.2</v>
      </c>
      <c r="G209" s="74">
        <f t="shared" si="45"/>
        <v>2</v>
      </c>
      <c r="I209" s="18" t="str">
        <f t="shared" si="46"/>
        <v>Thu 6</v>
      </c>
      <c r="J209" s="9" t="str">
        <f>IF(ISTEXT(Tides!B209),Tides!B209,"")</f>
        <v>1:38 AM / 4.0 m</v>
      </c>
      <c r="K209" s="9" t="str">
        <f>IF(ISTEXT(Tides!C209),Tides!C209,"")</f>
        <v>7:50 AM / 0.8 m</v>
      </c>
      <c r="L209" s="9" t="str">
        <f>IF(ISTEXT(Tides!D209),Tides!D209,"")</f>
        <v>2:14 PM / 3.8 m</v>
      </c>
      <c r="M209" s="9" t="str">
        <f>IF(ISTEXT(Tides!E209),Tides!E209,"")</f>
        <v>8:02 PM / 1.2 m</v>
      </c>
      <c r="N209" s="9" t="str">
        <f>IF(ISTEXT(Tides!F209),Tides!F209,"")</f>
        <v/>
      </c>
      <c r="O209" s="56">
        <f t="shared" si="47"/>
        <v>0.24305555555555558</v>
      </c>
      <c r="P209" s="57">
        <f t="shared" si="48"/>
        <v>0.40972222222222221</v>
      </c>
      <c r="Q209" s="56">
        <f t="shared" si="49"/>
        <v>0.75138888888888888</v>
      </c>
      <c r="R209" s="58">
        <f t="shared" si="50"/>
        <v>0.91805555555555562</v>
      </c>
      <c r="S209" s="30">
        <f>Tides!H209</f>
        <v>0.18263888888888888</v>
      </c>
      <c r="T209" s="30">
        <f>Tides!I209</f>
        <v>0.91805555555555551</v>
      </c>
    </row>
    <row r="210" spans="1:20" ht="20" customHeight="1" x14ac:dyDescent="0.15">
      <c r="A210" s="2" t="str">
        <f>Tides!A210</f>
        <v>Fri 7</v>
      </c>
      <c r="B210" s="43">
        <f>IF(ISNUMBER(TIMEVALUE(LEFT(Tides!C210,8))),TIMEVALUE(LEFT(Tides!C210,8)),"")</f>
        <v>0.35486111111111113</v>
      </c>
      <c r="C210" s="38">
        <f>IF(ISNUMBER(VALUE(LEFT(RIGHT(Tides!C210,6),4))),VALUE(LEFT(RIGHT(Tides!C210,6),4)),"")</f>
        <v>0.7</v>
      </c>
      <c r="D210" s="74">
        <f t="shared" si="44"/>
        <v>2</v>
      </c>
      <c r="E210" s="43">
        <f>IF(ISNUMBER(TIMEVALUE(LEFT(Tides!E210,8))),TIMEVALUE(LEFT(Tides!E210,8)),"")</f>
        <v>0.86111111111111116</v>
      </c>
      <c r="F210" s="38">
        <f>IF(ISNUMBER(VALUE(LEFT(RIGHT(Tides!E210,6),4))),VALUE(LEFT(RIGHT(Tides!E210,6),4)),"")</f>
        <v>1.1000000000000001</v>
      </c>
      <c r="G210" s="74">
        <f t="shared" si="45"/>
        <v>2</v>
      </c>
      <c r="I210" s="18" t="str">
        <f t="shared" si="46"/>
        <v>Fri 7</v>
      </c>
      <c r="J210" s="9" t="str">
        <f>IF(ISTEXT(Tides!B210),Tides!B210,"")</f>
        <v>2:19 AM / 4.1 m</v>
      </c>
      <c r="K210" s="9" t="str">
        <f>IF(ISTEXT(Tides!C210),Tides!C210,"")</f>
        <v>8:31 AM / 0.7 m</v>
      </c>
      <c r="L210" s="9" t="str">
        <f>IF(ISTEXT(Tides!D210),Tides!D210,"")</f>
        <v>2:56 PM / 3.8 m</v>
      </c>
      <c r="M210" s="9" t="str">
        <f>IF(ISTEXT(Tides!E210),Tides!E210,"")</f>
        <v>8:40 PM / 1.1 m</v>
      </c>
      <c r="N210" s="9" t="str">
        <f>IF(ISTEXT(Tides!F210),Tides!F210,"")</f>
        <v/>
      </c>
      <c r="O210" s="56">
        <f t="shared" si="47"/>
        <v>0.27152777777777781</v>
      </c>
      <c r="P210" s="57">
        <f t="shared" si="48"/>
        <v>0.43819444444444444</v>
      </c>
      <c r="Q210" s="56">
        <f t="shared" si="49"/>
        <v>0.77777777777777779</v>
      </c>
      <c r="R210" s="58">
        <f t="shared" si="50"/>
        <v>0.94444444444444453</v>
      </c>
      <c r="S210" s="30">
        <f>Tides!H210</f>
        <v>0.18333333333333332</v>
      </c>
      <c r="T210" s="30">
        <f>Tides!I210</f>
        <v>0.91736111111111107</v>
      </c>
    </row>
    <row r="211" spans="1:20" ht="20" customHeight="1" x14ac:dyDescent="0.15">
      <c r="A211" s="2" t="str">
        <f>Tides!A211</f>
        <v>Sat 8</v>
      </c>
      <c r="B211" s="43">
        <f>IF(ISNUMBER(TIMEVALUE(LEFT(Tides!C211,8))),TIMEVALUE(LEFT(Tides!C211,8)),"")</f>
        <v>0.38194444444444442</v>
      </c>
      <c r="C211" s="38">
        <f>IF(ISNUMBER(VALUE(LEFT(RIGHT(Tides!C211,6),4))),VALUE(LEFT(RIGHT(Tides!C211,6),4)),"")</f>
        <v>0.7</v>
      </c>
      <c r="D211" s="74">
        <f t="shared" si="44"/>
        <v>2</v>
      </c>
      <c r="E211" s="43">
        <f>IF(ISNUMBER(TIMEVALUE(LEFT(Tides!E211,8))),TIMEVALUE(LEFT(Tides!E211,8)),"")</f>
        <v>0.88680555555555551</v>
      </c>
      <c r="F211" s="38">
        <f>IF(ISNUMBER(VALUE(LEFT(RIGHT(Tides!E211,6),4))),VALUE(LEFT(RIGHT(Tides!E211,6),4)),"")</f>
        <v>1.1000000000000001</v>
      </c>
      <c r="G211" s="74">
        <f t="shared" si="45"/>
        <v>2</v>
      </c>
      <c r="I211" s="18" t="str">
        <f t="shared" si="46"/>
        <v>Sat 8</v>
      </c>
      <c r="J211" s="9" t="str">
        <f>IF(ISTEXT(Tides!B211),Tides!B211,"")</f>
        <v>2:58 AM / 4.1 m</v>
      </c>
      <c r="K211" s="9" t="str">
        <f>IF(ISTEXT(Tides!C211),Tides!C211,"")</f>
        <v>9:10 AM / 0.7 m</v>
      </c>
      <c r="L211" s="9" t="str">
        <f>IF(ISTEXT(Tides!D211),Tides!D211,"")</f>
        <v>3:35 PM / 3.8 m</v>
      </c>
      <c r="M211" s="9" t="str">
        <f>IF(ISTEXT(Tides!E211),Tides!E211,"")</f>
        <v>9:17 PM / 1.1 m</v>
      </c>
      <c r="N211" s="9" t="str">
        <f>IF(ISTEXT(Tides!F211),Tides!F211,"")</f>
        <v/>
      </c>
      <c r="O211" s="56">
        <f t="shared" si="47"/>
        <v>0.2986111111111111</v>
      </c>
      <c r="P211" s="57">
        <f t="shared" si="48"/>
        <v>0.46527777777777773</v>
      </c>
      <c r="Q211" s="56">
        <f t="shared" si="49"/>
        <v>0.80347222222222214</v>
      </c>
      <c r="R211" s="58">
        <f t="shared" si="50"/>
        <v>0.97013888888888888</v>
      </c>
      <c r="S211" s="30">
        <f>Tides!H211</f>
        <v>0.18402777777777779</v>
      </c>
      <c r="T211" s="30">
        <f>Tides!I211</f>
        <v>0.91666666666666663</v>
      </c>
    </row>
    <row r="212" spans="1:20" ht="20" customHeight="1" x14ac:dyDescent="0.15">
      <c r="A212" s="2" t="str">
        <f>Tides!A212</f>
        <v>Sun 9</v>
      </c>
      <c r="B212" s="43">
        <f>IF(ISNUMBER(TIMEVALUE(LEFT(Tides!C212,8))),TIMEVALUE(LEFT(Tides!C212,8)),"")</f>
        <v>0.40763888888888888</v>
      </c>
      <c r="C212" s="38">
        <f>IF(ISNUMBER(VALUE(LEFT(RIGHT(Tides!C212,6),4))),VALUE(LEFT(RIGHT(Tides!C212,6),4)),"")</f>
        <v>0.7</v>
      </c>
      <c r="D212" s="74">
        <f t="shared" si="44"/>
        <v>2</v>
      </c>
      <c r="E212" s="43">
        <f>IF(ISNUMBER(TIMEVALUE(LEFT(Tides!E212,8))),TIMEVALUE(LEFT(Tides!E212,8)),"")</f>
        <v>0.91111111111111109</v>
      </c>
      <c r="F212" s="38">
        <f>IF(ISNUMBER(VALUE(LEFT(RIGHT(Tides!E212,6),4))),VALUE(LEFT(RIGHT(Tides!E212,6),4)),"")</f>
        <v>1.2</v>
      </c>
      <c r="G212" s="74">
        <f t="shared" si="45"/>
        <v>2</v>
      </c>
      <c r="I212" s="18" t="str">
        <f t="shared" si="46"/>
        <v>Sun 9</v>
      </c>
      <c r="J212" s="9" t="str">
        <f>IF(ISTEXT(Tides!B212),Tides!B212,"")</f>
        <v>3:35 AM / 4.1 m</v>
      </c>
      <c r="K212" s="9" t="str">
        <f>IF(ISTEXT(Tides!C212),Tides!C212,"")</f>
        <v>9:47 AM / 0.7 m</v>
      </c>
      <c r="L212" s="9" t="str">
        <f>IF(ISTEXT(Tides!D212),Tides!D212,"")</f>
        <v>4:11 PM / 3.8 m</v>
      </c>
      <c r="M212" s="9" t="str">
        <f>IF(ISTEXT(Tides!E212),Tides!E212,"")</f>
        <v>9:52 PM / 1.2 m</v>
      </c>
      <c r="N212" s="9" t="str">
        <f>IF(ISTEXT(Tides!F212),Tides!F212,"")</f>
        <v/>
      </c>
      <c r="O212" s="56">
        <f t="shared" si="47"/>
        <v>0.32430555555555557</v>
      </c>
      <c r="P212" s="57">
        <f t="shared" si="48"/>
        <v>0.4909722222222222</v>
      </c>
      <c r="Q212" s="56">
        <f t="shared" si="49"/>
        <v>0.82777777777777772</v>
      </c>
      <c r="R212" s="58">
        <f t="shared" si="50"/>
        <v>0.99444444444444446</v>
      </c>
      <c r="S212" s="30">
        <f>Tides!H212</f>
        <v>0.18541666666666667</v>
      </c>
      <c r="T212" s="30">
        <f>Tides!I212</f>
        <v>0.91597222222222219</v>
      </c>
    </row>
    <row r="213" spans="1:20" ht="20" customHeight="1" x14ac:dyDescent="0.15">
      <c r="A213" s="2" t="str">
        <f>Tides!A213</f>
        <v>Mon 10</v>
      </c>
      <c r="B213" s="43">
        <f>IF(ISNUMBER(TIMEVALUE(LEFT(Tides!C213,8))),TIMEVALUE(LEFT(Tides!C213,8)),"")</f>
        <v>0.43263888888888891</v>
      </c>
      <c r="C213" s="38">
        <f>IF(ISNUMBER(VALUE(LEFT(RIGHT(Tides!C213,6),4))),VALUE(LEFT(RIGHT(Tides!C213,6),4)),"")</f>
        <v>0.8</v>
      </c>
      <c r="D213" s="74">
        <f t="shared" si="44"/>
        <v>2</v>
      </c>
      <c r="E213" s="43">
        <f>IF(ISNUMBER(TIMEVALUE(LEFT(Tides!E213,8))),TIMEVALUE(LEFT(Tides!E213,8)),"")</f>
        <v>0.93541666666666667</v>
      </c>
      <c r="F213" s="38">
        <f>IF(ISNUMBER(VALUE(LEFT(RIGHT(Tides!E213,6),4))),VALUE(LEFT(RIGHT(Tides!E213,6),4)),"")</f>
        <v>1.2</v>
      </c>
      <c r="G213" s="74">
        <f t="shared" si="45"/>
        <v>2</v>
      </c>
      <c r="I213" s="18" t="str">
        <f t="shared" si="46"/>
        <v>Mon 10</v>
      </c>
      <c r="J213" s="9" t="str">
        <f>IF(ISTEXT(Tides!B213),Tides!B213,"")</f>
        <v>4:10 AM / 4.1 m</v>
      </c>
      <c r="K213" s="9" t="str">
        <f>IF(ISTEXT(Tides!C213),Tides!C213,"")</f>
        <v>10:23 AM / 0.8 m</v>
      </c>
      <c r="L213" s="9" t="str">
        <f>IF(ISTEXT(Tides!D213),Tides!D213,"")</f>
        <v>4:46 PM / 3.7 m</v>
      </c>
      <c r="M213" s="9" t="str">
        <f>IF(ISTEXT(Tides!E213),Tides!E213,"")</f>
        <v>10:27 PM / 1.2 m</v>
      </c>
      <c r="N213" s="9" t="str">
        <f>IF(ISTEXT(Tides!F213),Tides!F213,"")</f>
        <v/>
      </c>
      <c r="O213" s="56">
        <f t="shared" si="47"/>
        <v>0.34930555555555559</v>
      </c>
      <c r="P213" s="57">
        <f t="shared" si="48"/>
        <v>0.51597222222222228</v>
      </c>
      <c r="Q213" s="56">
        <f t="shared" si="49"/>
        <v>0.8520833333333333</v>
      </c>
      <c r="R213" s="58">
        <f t="shared" si="50"/>
        <v>1.01875</v>
      </c>
      <c r="S213" s="30">
        <f>Tides!H213</f>
        <v>0.18611111111111112</v>
      </c>
      <c r="T213" s="30">
        <f>Tides!I213</f>
        <v>0.91527777777777775</v>
      </c>
    </row>
    <row r="214" spans="1:20" ht="20" customHeight="1" x14ac:dyDescent="0.15">
      <c r="A214" s="2" t="str">
        <f>Tides!A214</f>
        <v>Tue 11</v>
      </c>
      <c r="B214" s="43">
        <f>IF(ISNUMBER(TIMEVALUE(LEFT(Tides!C214,8))),TIMEVALUE(LEFT(Tides!C214,8)),"")</f>
        <v>0.45694444444444443</v>
      </c>
      <c r="C214" s="38">
        <f>IF(ISNUMBER(VALUE(LEFT(RIGHT(Tides!C214,6),4))),VALUE(LEFT(RIGHT(Tides!C214,6),4)),"")</f>
        <v>0.9</v>
      </c>
      <c r="D214" s="74">
        <f t="shared" si="44"/>
        <v>2</v>
      </c>
      <c r="E214" s="43">
        <f>IF(ISNUMBER(TIMEVALUE(LEFT(Tides!E214,8))),TIMEVALUE(LEFT(Tides!E214,8)),"")</f>
        <v>0.95972222222222225</v>
      </c>
      <c r="F214" s="38">
        <f>IF(ISNUMBER(VALUE(LEFT(RIGHT(Tides!E214,6),4))),VALUE(LEFT(RIGHT(Tides!E214,6),4)),"")</f>
        <v>1.3</v>
      </c>
      <c r="G214" s="74">
        <f t="shared" si="45"/>
        <v>2</v>
      </c>
      <c r="I214" s="18" t="str">
        <f t="shared" si="46"/>
        <v>Tue 11</v>
      </c>
      <c r="J214" s="9" t="str">
        <f>IF(ISTEXT(Tides!B214),Tides!B214,"")</f>
        <v>4:46 AM / 4.0 m</v>
      </c>
      <c r="K214" s="9" t="str">
        <f>IF(ISTEXT(Tides!C214),Tides!C214,"")</f>
        <v>10:58 AM / 0.9 m</v>
      </c>
      <c r="L214" s="9" t="str">
        <f>IF(ISTEXT(Tides!D214),Tides!D214,"")</f>
        <v>5:21 PM / 3.6 m</v>
      </c>
      <c r="M214" s="9" t="str">
        <f>IF(ISTEXT(Tides!E214),Tides!E214,"")</f>
        <v>11:02 PM / 1.3 m</v>
      </c>
      <c r="N214" s="9" t="str">
        <f>IF(ISTEXT(Tides!F214),Tides!F214,"")</f>
        <v/>
      </c>
      <c r="O214" s="56">
        <f t="shared" si="47"/>
        <v>0.37361111111111112</v>
      </c>
      <c r="P214" s="57">
        <f t="shared" si="48"/>
        <v>0.54027777777777775</v>
      </c>
      <c r="Q214" s="56">
        <f t="shared" si="49"/>
        <v>0.87638888888888888</v>
      </c>
      <c r="R214" s="58">
        <f t="shared" si="50"/>
        <v>1.0430555555555556</v>
      </c>
      <c r="S214" s="30">
        <f>Tides!H214</f>
        <v>0.18680555555555556</v>
      </c>
      <c r="T214" s="30">
        <f>Tides!I214</f>
        <v>0.91388888888888886</v>
      </c>
    </row>
    <row r="215" spans="1:20" ht="20" customHeight="1" x14ac:dyDescent="0.15">
      <c r="A215" s="2" t="str">
        <f>Tides!A215</f>
        <v>Wed 12</v>
      </c>
      <c r="B215" s="43">
        <f>IF(ISNUMBER(TIMEVALUE(LEFT(Tides!C215,8))),TIMEVALUE(LEFT(Tides!C215,8)),"")</f>
        <v>0.4826388888888889</v>
      </c>
      <c r="C215" s="38">
        <f>IF(ISNUMBER(VALUE(LEFT(RIGHT(Tides!C215,6),4))),VALUE(LEFT(RIGHT(Tides!C215,6),4)),"")</f>
        <v>1.1000000000000001</v>
      </c>
      <c r="D215" s="74">
        <f t="shared" si="44"/>
        <v>2</v>
      </c>
      <c r="E215" s="43">
        <f>IF(ISNUMBER(TIMEVALUE(LEFT(Tides!E215,8))),TIMEVALUE(LEFT(Tides!E215,8)),"")</f>
        <v>0.98541666666666672</v>
      </c>
      <c r="F215" s="38">
        <f>IF(ISNUMBER(VALUE(LEFT(RIGHT(Tides!E215,6),4))),VALUE(LEFT(RIGHT(Tides!E215,6),4)),"")</f>
        <v>1.4</v>
      </c>
      <c r="G215" s="74">
        <f t="shared" si="45"/>
        <v>1.5</v>
      </c>
      <c r="I215" s="18" t="str">
        <f t="shared" si="46"/>
        <v>Wed 12</v>
      </c>
      <c r="J215" s="9" t="str">
        <f>IF(ISTEXT(Tides!B215),Tides!B215,"")</f>
        <v>5:22 AM / 3.9 m</v>
      </c>
      <c r="K215" s="9" t="str">
        <f>IF(ISTEXT(Tides!C215),Tides!C215,"")</f>
        <v>11:35 AM / 1.1 m</v>
      </c>
      <c r="L215" s="9" t="str">
        <f>IF(ISTEXT(Tides!D215),Tides!D215,"")</f>
        <v>5:58 PM / 3.5 m</v>
      </c>
      <c r="M215" s="9" t="str">
        <f>IF(ISTEXT(Tides!E215),Tides!E215,"")</f>
        <v>11:39 PM / 1.4 m</v>
      </c>
      <c r="N215" s="9" t="str">
        <f>IF(ISTEXT(Tides!F215),Tides!F215,"")</f>
        <v/>
      </c>
      <c r="O215" s="56">
        <f t="shared" si="47"/>
        <v>0.39930555555555558</v>
      </c>
      <c r="P215" s="57">
        <f t="shared" si="48"/>
        <v>0.56597222222222221</v>
      </c>
      <c r="Q215" s="56">
        <f t="shared" si="49"/>
        <v>0.92291666666666672</v>
      </c>
      <c r="R215" s="58">
        <f t="shared" si="50"/>
        <v>1.0479166666666666</v>
      </c>
      <c r="S215" s="30">
        <f>Tides!H215</f>
        <v>0.18819444444444444</v>
      </c>
      <c r="T215" s="30">
        <f>Tides!I215</f>
        <v>0.91319444444444442</v>
      </c>
    </row>
    <row r="216" spans="1:20" ht="20" customHeight="1" x14ac:dyDescent="0.15">
      <c r="A216" s="2" t="str">
        <f>Tides!A216</f>
        <v>Thu 13</v>
      </c>
      <c r="B216" s="43">
        <f>IF(ISNUMBER(TIMEVALUE(LEFT(Tides!C216,8))),TIMEVALUE(LEFT(Tides!C216,8)),"")</f>
        <v>0.50902777777777775</v>
      </c>
      <c r="C216" s="38">
        <f>IF(ISNUMBER(VALUE(LEFT(RIGHT(Tides!C216,6),4))),VALUE(LEFT(RIGHT(Tides!C216,6),4)),"")</f>
        <v>1.2</v>
      </c>
      <c r="D216" s="74">
        <f t="shared" si="44"/>
        <v>2</v>
      </c>
      <c r="E216" s="43" t="str">
        <f>IF(ISNUMBER(TIMEVALUE(LEFT(Tides!E216,8))),TIMEVALUE(LEFT(Tides!E216,8)),"")</f>
        <v/>
      </c>
      <c r="F216" s="38" t="str">
        <f>IF(ISNUMBER(VALUE(LEFT(RIGHT(Tides!E216,6),4))),VALUE(LEFT(RIGHT(Tides!E216,6),4)),"")</f>
        <v/>
      </c>
      <c r="G216" s="74" t="str">
        <f t="shared" si="45"/>
        <v>No Restriction</v>
      </c>
      <c r="I216" s="18" t="str">
        <f t="shared" si="46"/>
        <v>Thu 13</v>
      </c>
      <c r="J216" s="9" t="str">
        <f>IF(ISTEXT(Tides!B216),Tides!B216,"")</f>
        <v>6:00 AM / 3.8 m</v>
      </c>
      <c r="K216" s="9" t="str">
        <f>IF(ISTEXT(Tides!C216),Tides!C216,"")</f>
        <v>12:13 PM / 1.2 m</v>
      </c>
      <c r="L216" s="9" t="str">
        <f>IF(ISTEXT(Tides!D216),Tides!D216,"")</f>
        <v>6:38 PM / 3.4 m</v>
      </c>
      <c r="M216" s="9" t="str">
        <f>IF(ISTEXT(Tides!E216),Tides!E216,"")</f>
        <v/>
      </c>
      <c r="N216" s="9" t="str">
        <f>IF(ISTEXT(Tides!F216),Tides!F216,"")</f>
        <v/>
      </c>
      <c r="O216" s="56">
        <f t="shared" si="47"/>
        <v>0.42569444444444443</v>
      </c>
      <c r="P216" s="57">
        <f t="shared" si="48"/>
        <v>0.59236111111111112</v>
      </c>
      <c r="Q216" s="56" t="str">
        <f t="shared" si="49"/>
        <v/>
      </c>
      <c r="R216" s="58" t="str">
        <f t="shared" si="50"/>
        <v/>
      </c>
      <c r="S216" s="30">
        <f>Tides!H216</f>
        <v>0.18888888888888888</v>
      </c>
      <c r="T216" s="30">
        <f>Tides!I216</f>
        <v>0.91249999999999998</v>
      </c>
    </row>
    <row r="217" spans="1:20" ht="20" customHeight="1" x14ac:dyDescent="0.15">
      <c r="A217" s="2" t="str">
        <f>Tides!A217</f>
        <v>Fri 14</v>
      </c>
      <c r="B217" s="43">
        <f>IF(ISNUMBER(TIMEVALUE(LEFT(Tides!C217,8))),TIMEVALUE(LEFT(Tides!C217,8)),"")</f>
        <v>1.3194444444444444E-2</v>
      </c>
      <c r="C217" s="38">
        <f>IF(ISNUMBER(VALUE(LEFT(RIGHT(Tides!C217,6),4))),VALUE(LEFT(RIGHT(Tides!C217,6),4)),"")</f>
        <v>1.6</v>
      </c>
      <c r="D217" s="74">
        <f t="shared" si="44"/>
        <v>1.5</v>
      </c>
      <c r="E217" s="43">
        <f>IF(ISNUMBER(TIMEVALUE(LEFT(Tides!E217,8))),TIMEVALUE(LEFT(Tides!E217,8)),"")</f>
        <v>0.53888888888888886</v>
      </c>
      <c r="F217" s="38">
        <f>IF(ISNUMBER(VALUE(LEFT(RIGHT(Tides!E217,6),4))),VALUE(LEFT(RIGHT(Tides!E217,6),4)),"")</f>
        <v>1.4</v>
      </c>
      <c r="G217" s="74">
        <f t="shared" si="45"/>
        <v>1.5</v>
      </c>
      <c r="I217" s="18" t="str">
        <f t="shared" si="46"/>
        <v>Fri 14</v>
      </c>
      <c r="J217" s="9" t="str">
        <f>IF(ISTEXT(Tides!B217),Tides!B217,"")</f>
        <v/>
      </c>
      <c r="K217" s="9" t="str">
        <f>IF(ISTEXT(Tides!C217),Tides!C217,"")</f>
        <v>12:19 AM / 1.6 m</v>
      </c>
      <c r="L217" s="9" t="str">
        <f>IF(ISTEXT(Tides!D217),Tides!D217,"")</f>
        <v>6:42 AM / 3.6 m</v>
      </c>
      <c r="M217" s="9" t="str">
        <f>IF(ISTEXT(Tides!E217),Tides!E217,"")</f>
        <v>12:56 PM / 1.4 m</v>
      </c>
      <c r="N217" s="9" t="str">
        <f>IF(ISTEXT(Tides!F217),Tides!F217,"")</f>
        <v>7:24 PM / 3.3 m</v>
      </c>
      <c r="O217" s="56">
        <f t="shared" si="47"/>
        <v>23.950694444444444</v>
      </c>
      <c r="P217" s="57">
        <f t="shared" si="48"/>
        <v>7.5694444444444439E-2</v>
      </c>
      <c r="Q217" s="56">
        <f t="shared" si="49"/>
        <v>0.47638888888888886</v>
      </c>
      <c r="R217" s="58">
        <f t="shared" si="50"/>
        <v>0.60138888888888886</v>
      </c>
      <c r="S217" s="30">
        <f>Tides!H217</f>
        <v>0.19027777777777777</v>
      </c>
      <c r="T217" s="30">
        <f>Tides!I217</f>
        <v>0.91180555555555554</v>
      </c>
    </row>
    <row r="218" spans="1:20" ht="20" customHeight="1" x14ac:dyDescent="0.15">
      <c r="A218" s="2" t="str">
        <f>Tides!A218</f>
        <v>Sat 15</v>
      </c>
      <c r="B218" s="43">
        <f>IF(ISNUMBER(TIMEVALUE(LEFT(Tides!C218,8))),TIMEVALUE(LEFT(Tides!C218,8)),"")</f>
        <v>4.583333333333333E-2</v>
      </c>
      <c r="C218" s="38">
        <f>IF(ISNUMBER(VALUE(LEFT(RIGHT(Tides!C218,6),4))),VALUE(LEFT(RIGHT(Tides!C218,6),4)),"")</f>
        <v>1.7</v>
      </c>
      <c r="D218" s="74">
        <f t="shared" si="44"/>
        <v>1</v>
      </c>
      <c r="E218" s="43">
        <f>IF(ISNUMBER(TIMEVALUE(LEFT(Tides!E218,8))),TIMEVALUE(LEFT(Tides!E218,8)),"")</f>
        <v>0.57430555555555551</v>
      </c>
      <c r="F218" s="38">
        <f>IF(ISNUMBER(VALUE(LEFT(RIGHT(Tides!E218,6),4))),VALUE(LEFT(RIGHT(Tides!E218,6),4)),"")</f>
        <v>1.5</v>
      </c>
      <c r="G218" s="74">
        <f t="shared" si="45"/>
        <v>1.5</v>
      </c>
      <c r="I218" s="18" t="str">
        <f t="shared" si="46"/>
        <v>Sat 15</v>
      </c>
      <c r="J218" s="9" t="str">
        <f>IF(ISTEXT(Tides!B218),Tides!B218,"")</f>
        <v/>
      </c>
      <c r="K218" s="9" t="str">
        <f>IF(ISTEXT(Tides!C218),Tides!C218,"")</f>
        <v>1:06 AM / 1.7 m</v>
      </c>
      <c r="L218" s="9" t="str">
        <f>IF(ISTEXT(Tides!D218),Tides!D218,"")</f>
        <v>7:31 AM / 3.5 m</v>
      </c>
      <c r="M218" s="9" t="str">
        <f>IF(ISTEXT(Tides!E218),Tides!E218,"")</f>
        <v>1:47 PM / 1.5 m</v>
      </c>
      <c r="N218" s="9" t="str">
        <f>IF(ISTEXT(Tides!F218),Tides!F218,"")</f>
        <v>8:17 PM / 3.2 m</v>
      </c>
      <c r="O218" s="56">
        <f t="shared" si="47"/>
        <v>4.1666666666666657E-3</v>
      </c>
      <c r="P218" s="57">
        <f t="shared" si="48"/>
        <v>8.7499999999999994E-2</v>
      </c>
      <c r="Q218" s="56">
        <f t="shared" si="49"/>
        <v>0.51180555555555551</v>
      </c>
      <c r="R218" s="58">
        <f t="shared" si="50"/>
        <v>0.63680555555555551</v>
      </c>
      <c r="S218" s="30">
        <f>Tides!H218</f>
        <v>0.19166666666666668</v>
      </c>
      <c r="T218" s="30">
        <f>Tides!I218</f>
        <v>0.91041666666666665</v>
      </c>
    </row>
    <row r="219" spans="1:20" ht="20" customHeight="1" x14ac:dyDescent="0.15">
      <c r="A219" s="2" t="str">
        <f>Tides!A219</f>
        <v>Sun 16</v>
      </c>
      <c r="B219" s="43">
        <f>IF(ISNUMBER(TIMEVALUE(LEFT(Tides!C219,8))),TIMEVALUE(LEFT(Tides!C219,8)),"")</f>
        <v>8.6805555555555552E-2</v>
      </c>
      <c r="C219" s="38">
        <f>IF(ISNUMBER(VALUE(LEFT(RIGHT(Tides!C219,6),4))),VALUE(LEFT(RIGHT(Tides!C219,6),4)),"")</f>
        <v>1.8</v>
      </c>
      <c r="D219" s="74" t="str">
        <f t="shared" si="44"/>
        <v>No Restriction</v>
      </c>
      <c r="E219" s="43">
        <f>IF(ISNUMBER(TIMEVALUE(LEFT(Tides!E219,8))),TIMEVALUE(LEFT(Tides!E219,8)),"")</f>
        <v>0.61875000000000002</v>
      </c>
      <c r="F219" s="38">
        <f>IF(ISNUMBER(VALUE(LEFT(RIGHT(Tides!E219,6),4))),VALUE(LEFT(RIGHT(Tides!E219,6),4)),"")</f>
        <v>1.6</v>
      </c>
      <c r="G219" s="74">
        <f t="shared" si="45"/>
        <v>1.5</v>
      </c>
      <c r="I219" s="18" t="str">
        <f t="shared" si="46"/>
        <v>Sun 16</v>
      </c>
      <c r="J219" s="9" t="str">
        <f>IF(ISTEXT(Tides!B219),Tides!B219,"")</f>
        <v/>
      </c>
      <c r="K219" s="9" t="str">
        <f>IF(ISTEXT(Tides!C219),Tides!C219,"")</f>
        <v>2:05 AM / 1.8 m</v>
      </c>
      <c r="L219" s="9" t="str">
        <f>IF(ISTEXT(Tides!D219),Tides!D219,"")</f>
        <v>8:30 AM / 3.4 m</v>
      </c>
      <c r="M219" s="9" t="str">
        <f>IF(ISTEXT(Tides!E219),Tides!E219,"")</f>
        <v>2:51 PM / 1.6 m</v>
      </c>
      <c r="N219" s="9" t="str">
        <f>IF(ISTEXT(Tides!F219),Tides!F219,"")</f>
        <v>9:19 PM / 3.2 m</v>
      </c>
      <c r="O219" s="56" t="str">
        <f t="shared" si="47"/>
        <v/>
      </c>
      <c r="P219" s="57" t="str">
        <f t="shared" si="48"/>
        <v/>
      </c>
      <c r="Q219" s="56">
        <f t="shared" si="49"/>
        <v>0.55625000000000002</v>
      </c>
      <c r="R219" s="58">
        <f t="shared" si="50"/>
        <v>0.68125000000000002</v>
      </c>
      <c r="S219" s="30">
        <f>Tides!H219</f>
        <v>0.19236111111111112</v>
      </c>
      <c r="T219" s="30">
        <f>Tides!I219</f>
        <v>0.90972222222222221</v>
      </c>
    </row>
    <row r="220" spans="1:20" ht="20" customHeight="1" x14ac:dyDescent="0.15">
      <c r="A220" s="2" t="str">
        <f>Tides!A220</f>
        <v>Mon 17</v>
      </c>
      <c r="B220" s="43">
        <f>IF(ISNUMBER(TIMEVALUE(LEFT(Tides!C220,8))),TIMEVALUE(LEFT(Tides!C220,8)),"")</f>
        <v>0.1388888888888889</v>
      </c>
      <c r="C220" s="38">
        <f>IF(ISNUMBER(VALUE(LEFT(RIGHT(Tides!C220,6),4))),VALUE(LEFT(RIGHT(Tides!C220,6),4)),"")</f>
        <v>1.8</v>
      </c>
      <c r="D220" s="74" t="str">
        <f t="shared" si="44"/>
        <v>No Restriction</v>
      </c>
      <c r="E220" s="43">
        <f>IF(ISNUMBER(TIMEVALUE(LEFT(Tides!E220,8))),TIMEVALUE(LEFT(Tides!E220,8)),"")</f>
        <v>0.6694444444444444</v>
      </c>
      <c r="F220" s="38">
        <f>IF(ISNUMBER(VALUE(LEFT(RIGHT(Tides!E220,6),4))),VALUE(LEFT(RIGHT(Tides!E220,6),4)),"")</f>
        <v>1.6</v>
      </c>
      <c r="G220" s="74">
        <f t="shared" si="45"/>
        <v>1.5</v>
      </c>
      <c r="I220" s="18" t="str">
        <f t="shared" si="46"/>
        <v>Mon 17</v>
      </c>
      <c r="J220" s="9" t="str">
        <f>IF(ISTEXT(Tides!B220),Tides!B220,"")</f>
        <v/>
      </c>
      <c r="K220" s="9" t="str">
        <f>IF(ISTEXT(Tides!C220),Tides!C220,"")</f>
        <v>3:20 AM / 1.8 m</v>
      </c>
      <c r="L220" s="9" t="str">
        <f>IF(ISTEXT(Tides!D220),Tides!D220,"")</f>
        <v>9:38 AM / 3.3 m</v>
      </c>
      <c r="M220" s="9" t="str">
        <f>IF(ISTEXT(Tides!E220),Tides!E220,"")</f>
        <v>4:04 PM / 1.6 m</v>
      </c>
      <c r="N220" s="9" t="str">
        <f>IF(ISTEXT(Tides!F220),Tides!F220,"")</f>
        <v>10:24 PM / 3.3 m</v>
      </c>
      <c r="O220" s="56" t="str">
        <f t="shared" si="47"/>
        <v/>
      </c>
      <c r="P220" s="57" t="str">
        <f t="shared" si="48"/>
        <v/>
      </c>
      <c r="Q220" s="56">
        <f t="shared" si="49"/>
        <v>0.6069444444444444</v>
      </c>
      <c r="R220" s="58">
        <f t="shared" si="50"/>
        <v>0.7319444444444444</v>
      </c>
      <c r="S220" s="30">
        <f>Tides!H220</f>
        <v>0.19375000000000001</v>
      </c>
      <c r="T220" s="30">
        <f>Tides!I220</f>
        <v>0.90833333333333333</v>
      </c>
    </row>
    <row r="221" spans="1:20" ht="20" customHeight="1" x14ac:dyDescent="0.15">
      <c r="A221" s="2" t="str">
        <f>Tides!A221</f>
        <v>Tue 18</v>
      </c>
      <c r="B221" s="43">
        <f>IF(ISNUMBER(TIMEVALUE(LEFT(Tides!C221,8))),TIMEVALUE(LEFT(Tides!C221,8)),"")</f>
        <v>0.19305555555555556</v>
      </c>
      <c r="C221" s="38">
        <f>IF(ISNUMBER(VALUE(LEFT(RIGHT(Tides!C221,6),4))),VALUE(LEFT(RIGHT(Tides!C221,6),4)),"")</f>
        <v>1.7</v>
      </c>
      <c r="D221" s="74">
        <f t="shared" si="44"/>
        <v>1</v>
      </c>
      <c r="E221" s="43">
        <f>IF(ISNUMBER(TIMEVALUE(LEFT(Tides!E221,8))),TIMEVALUE(LEFT(Tides!E221,8)),"")</f>
        <v>0.71597222222222223</v>
      </c>
      <c r="F221" s="38">
        <f>IF(ISNUMBER(VALUE(LEFT(RIGHT(Tides!E221,6),4))),VALUE(LEFT(RIGHT(Tides!E221,6),4)),"")</f>
        <v>1.5</v>
      </c>
      <c r="G221" s="74">
        <f t="shared" si="45"/>
        <v>1.5</v>
      </c>
      <c r="I221" s="18" t="str">
        <f t="shared" si="46"/>
        <v>Tue 18</v>
      </c>
      <c r="J221" s="9" t="str">
        <f>IF(ISTEXT(Tides!B221),Tides!B221,"")</f>
        <v/>
      </c>
      <c r="K221" s="9" t="str">
        <f>IF(ISTEXT(Tides!C221),Tides!C221,"")</f>
        <v>4:38 AM / 1.7 m</v>
      </c>
      <c r="L221" s="9" t="str">
        <f>IF(ISTEXT(Tides!D221),Tides!D221,"")</f>
        <v>10:50 AM / 3.4 m</v>
      </c>
      <c r="M221" s="9" t="str">
        <f>IF(ISTEXT(Tides!E221),Tides!E221,"")</f>
        <v>5:11 PM / 1.5 m</v>
      </c>
      <c r="N221" s="9" t="str">
        <f>IF(ISTEXT(Tides!F221),Tides!F221,"")</f>
        <v>11:25 PM / 3.5 m</v>
      </c>
      <c r="O221" s="56">
        <f t="shared" si="47"/>
        <v>0.15138888888888891</v>
      </c>
      <c r="P221" s="57">
        <f t="shared" si="48"/>
        <v>0.23472222222222222</v>
      </c>
      <c r="Q221" s="56">
        <f t="shared" si="49"/>
        <v>0.65347222222222223</v>
      </c>
      <c r="R221" s="58">
        <f t="shared" si="50"/>
        <v>0.77847222222222223</v>
      </c>
      <c r="S221" s="30">
        <f>Tides!H221</f>
        <v>0.19444444444444445</v>
      </c>
      <c r="T221" s="30">
        <f>Tides!I221</f>
        <v>0.90763888888888888</v>
      </c>
    </row>
    <row r="222" spans="1:20" ht="20" customHeight="1" x14ac:dyDescent="0.15">
      <c r="A222" s="2" t="str">
        <f>Tides!A222</f>
        <v>Wed 19</v>
      </c>
      <c r="B222" s="43">
        <f>IF(ISNUMBER(TIMEVALUE(LEFT(Tides!C222,8))),TIMEVALUE(LEFT(Tides!C222,8)),"")</f>
        <v>0.23749999999999999</v>
      </c>
      <c r="C222" s="38">
        <f>IF(ISNUMBER(VALUE(LEFT(RIGHT(Tides!C222,6),4))),VALUE(LEFT(RIGHT(Tides!C222,6),4)),"")</f>
        <v>1.5</v>
      </c>
      <c r="D222" s="74">
        <f t="shared" si="44"/>
        <v>1.5</v>
      </c>
      <c r="E222" s="43">
        <f>IF(ISNUMBER(TIMEVALUE(LEFT(Tides!E222,8))),TIMEVALUE(LEFT(Tides!E222,8)),"")</f>
        <v>0.75555555555555554</v>
      </c>
      <c r="F222" s="38">
        <f>IF(ISNUMBER(VALUE(LEFT(RIGHT(Tides!E222,6),4))),VALUE(LEFT(RIGHT(Tides!E222,6),4)),"")</f>
        <v>1.4</v>
      </c>
      <c r="G222" s="74">
        <f t="shared" si="45"/>
        <v>1.5</v>
      </c>
      <c r="I222" s="18" t="str">
        <f t="shared" si="46"/>
        <v>Wed 19</v>
      </c>
      <c r="J222" s="9" t="str">
        <f>IF(ISTEXT(Tides!B222),Tides!B222,"")</f>
        <v/>
      </c>
      <c r="K222" s="9" t="str">
        <f>IF(ISTEXT(Tides!C222),Tides!C222,"")</f>
        <v>5:42 AM / 1.5 m</v>
      </c>
      <c r="L222" s="9" t="str">
        <f>IF(ISTEXT(Tides!D222),Tides!D222,"")</f>
        <v>11:55 AM / 3.6 m</v>
      </c>
      <c r="M222" s="9" t="str">
        <f>IF(ISTEXT(Tides!E222),Tides!E222,"")</f>
        <v>6:08 PM / 1.4 m</v>
      </c>
      <c r="N222" s="9" t="str">
        <f>IF(ISTEXT(Tides!F222),Tides!F222,"")</f>
        <v/>
      </c>
      <c r="O222" s="56">
        <f t="shared" si="47"/>
        <v>0.17499999999999999</v>
      </c>
      <c r="P222" s="57">
        <f t="shared" si="48"/>
        <v>0.3</v>
      </c>
      <c r="Q222" s="56">
        <f t="shared" si="49"/>
        <v>0.69305555555555554</v>
      </c>
      <c r="R222" s="58">
        <f t="shared" si="50"/>
        <v>0.81805555555555554</v>
      </c>
      <c r="S222" s="30">
        <f>Tides!H222</f>
        <v>0.19583333333333333</v>
      </c>
      <c r="T222" s="30">
        <f>Tides!I222</f>
        <v>0.90625</v>
      </c>
    </row>
    <row r="223" spans="1:20" ht="20" customHeight="1" x14ac:dyDescent="0.15">
      <c r="A223" s="2" t="str">
        <f>Tides!A223</f>
        <v>Thu 20</v>
      </c>
      <c r="B223" s="43">
        <f>IF(ISNUMBER(TIMEVALUE(LEFT(Tides!C223,8))),TIMEVALUE(LEFT(Tides!C223,8)),"")</f>
        <v>0.27500000000000002</v>
      </c>
      <c r="C223" s="38">
        <f>IF(ISNUMBER(VALUE(LEFT(RIGHT(Tides!C223,6),4))),VALUE(LEFT(RIGHT(Tides!C223,6),4)),"")</f>
        <v>1.2</v>
      </c>
      <c r="D223" s="74">
        <f t="shared" si="44"/>
        <v>2</v>
      </c>
      <c r="E223" s="43">
        <f>IF(ISNUMBER(TIMEVALUE(LEFT(Tides!E223,8))),TIMEVALUE(LEFT(Tides!E223,8)),"")</f>
        <v>0.7895833333333333</v>
      </c>
      <c r="F223" s="38">
        <f>IF(ISNUMBER(VALUE(LEFT(RIGHT(Tides!E223,6),4))),VALUE(LEFT(RIGHT(Tides!E223,6),4)),"")</f>
        <v>1.2</v>
      </c>
      <c r="G223" s="74">
        <f t="shared" si="45"/>
        <v>2</v>
      </c>
      <c r="I223" s="18" t="str">
        <f t="shared" si="46"/>
        <v>Thu 20</v>
      </c>
      <c r="J223" s="9" t="str">
        <f>IF(ISTEXT(Tides!B223),Tides!B223,"")</f>
        <v>12:20 AM / 3.7 m</v>
      </c>
      <c r="K223" s="9" t="str">
        <f>IF(ISTEXT(Tides!C223),Tides!C223,"")</f>
        <v>6:36 AM / 1.2 m</v>
      </c>
      <c r="L223" s="9" t="str">
        <f>IF(ISTEXT(Tides!D223),Tides!D223,"")</f>
        <v>12:52 PM / 3.8 m</v>
      </c>
      <c r="M223" s="9" t="str">
        <f>IF(ISTEXT(Tides!E223),Tides!E223,"")</f>
        <v>6:57 PM / 1.2 m</v>
      </c>
      <c r="N223" s="9" t="str">
        <f>IF(ISTEXT(Tides!F223),Tides!F223,"")</f>
        <v/>
      </c>
      <c r="O223" s="56">
        <f t="shared" si="47"/>
        <v>0.19166666666666671</v>
      </c>
      <c r="P223" s="57">
        <f t="shared" si="48"/>
        <v>0.35833333333333334</v>
      </c>
      <c r="Q223" s="56">
        <f t="shared" si="49"/>
        <v>0.70624999999999993</v>
      </c>
      <c r="R223" s="58">
        <f t="shared" si="50"/>
        <v>0.87291666666666667</v>
      </c>
      <c r="S223" s="30">
        <f>Tides!H223</f>
        <v>0.19722222222222222</v>
      </c>
      <c r="T223" s="30">
        <f>Tides!I223</f>
        <v>0.90486111111111112</v>
      </c>
    </row>
    <row r="224" spans="1:20" ht="20" customHeight="1" x14ac:dyDescent="0.15">
      <c r="A224" s="2" t="str">
        <f>Tides!A224</f>
        <v>Fri 21</v>
      </c>
      <c r="B224" s="43">
        <f>IF(ISNUMBER(TIMEVALUE(LEFT(Tides!C224,8))),TIMEVALUE(LEFT(Tides!C224,8)),"")</f>
        <v>0.30763888888888891</v>
      </c>
      <c r="C224" s="38">
        <f>IF(ISNUMBER(VALUE(LEFT(RIGHT(Tides!C224,6),4))),VALUE(LEFT(RIGHT(Tides!C224,6),4)),"")</f>
        <v>0.9</v>
      </c>
      <c r="D224" s="74">
        <f t="shared" si="44"/>
        <v>2</v>
      </c>
      <c r="E224" s="43">
        <f>IF(ISNUMBER(TIMEVALUE(LEFT(Tides!E224,8))),TIMEVALUE(LEFT(Tides!E224,8)),"")</f>
        <v>0.8208333333333333</v>
      </c>
      <c r="F224" s="38">
        <f>IF(ISNUMBER(VALUE(LEFT(RIGHT(Tides!E224,6),4))),VALUE(LEFT(RIGHT(Tides!E224,6),4)),"")</f>
        <v>1</v>
      </c>
      <c r="G224" s="74">
        <f t="shared" si="45"/>
        <v>2</v>
      </c>
      <c r="I224" s="18" t="str">
        <f t="shared" si="46"/>
        <v>Fri 21</v>
      </c>
      <c r="J224" s="9" t="str">
        <f>IF(ISTEXT(Tides!B224),Tides!B224,"")</f>
        <v>1:09 AM / 3.9 m</v>
      </c>
      <c r="K224" s="9" t="str">
        <f>IF(ISTEXT(Tides!C224),Tides!C224,"")</f>
        <v>7:23 AM / 0.9 m</v>
      </c>
      <c r="L224" s="9" t="str">
        <f>IF(ISTEXT(Tides!D224),Tides!D224,"")</f>
        <v>1:43 PM / 4.0 m</v>
      </c>
      <c r="M224" s="9" t="str">
        <f>IF(ISTEXT(Tides!E224),Tides!E224,"")</f>
        <v>7:42 PM / 1.0 m</v>
      </c>
      <c r="N224" s="9" t="str">
        <f>IF(ISTEXT(Tides!F224),Tides!F224,"")</f>
        <v/>
      </c>
      <c r="O224" s="56">
        <f t="shared" si="47"/>
        <v>0.22430555555555559</v>
      </c>
      <c r="P224" s="57">
        <f t="shared" si="48"/>
        <v>0.39097222222222222</v>
      </c>
      <c r="Q224" s="56">
        <f t="shared" si="49"/>
        <v>0.73749999999999993</v>
      </c>
      <c r="R224" s="58">
        <f t="shared" si="50"/>
        <v>0.90416666666666667</v>
      </c>
      <c r="S224" s="30">
        <f>Tides!H224</f>
        <v>0.1986111111111111</v>
      </c>
      <c r="T224" s="30">
        <f>Tides!I224</f>
        <v>0.90416666666666667</v>
      </c>
    </row>
    <row r="225" spans="1:20" ht="20" customHeight="1" x14ac:dyDescent="0.15">
      <c r="A225" s="2" t="str">
        <f>Tides!A225</f>
        <v>Sat 22</v>
      </c>
      <c r="B225" s="43">
        <f>IF(ISNUMBER(TIMEVALUE(LEFT(Tides!C225,8))),TIMEVALUE(LEFT(Tides!C225,8)),"")</f>
        <v>0.33888888888888891</v>
      </c>
      <c r="C225" s="38">
        <f>IF(ISNUMBER(VALUE(LEFT(RIGHT(Tides!C225,6),4))),VALUE(LEFT(RIGHT(Tides!C225,6),4)),"")</f>
        <v>0.6</v>
      </c>
      <c r="D225" s="74">
        <f t="shared" si="44"/>
        <v>2.5</v>
      </c>
      <c r="E225" s="43">
        <f>IF(ISNUMBER(TIMEVALUE(LEFT(Tides!E225,8))),TIMEVALUE(LEFT(Tides!E225,8)),"")</f>
        <v>0.85138888888888886</v>
      </c>
      <c r="F225" s="38">
        <f>IF(ISNUMBER(VALUE(LEFT(RIGHT(Tides!E225,6),4))),VALUE(LEFT(RIGHT(Tides!E225,6),4)),"")</f>
        <v>0.9</v>
      </c>
      <c r="G225" s="74">
        <f t="shared" si="45"/>
        <v>2</v>
      </c>
      <c r="I225" s="18" t="str">
        <f t="shared" si="46"/>
        <v>Sat 22</v>
      </c>
      <c r="J225" s="9" t="str">
        <f>IF(ISTEXT(Tides!B225),Tides!B225,"")</f>
        <v>1:55 AM / 4.2 m</v>
      </c>
      <c r="K225" s="9" t="str">
        <f>IF(ISTEXT(Tides!C225),Tides!C225,"")</f>
        <v>8:08 AM / 0.6 m</v>
      </c>
      <c r="L225" s="9" t="str">
        <f>IF(ISTEXT(Tides!D225),Tides!D225,"")</f>
        <v>2:30 PM / 4.2 m</v>
      </c>
      <c r="M225" s="9" t="str">
        <f>IF(ISTEXT(Tides!E225),Tides!E225,"")</f>
        <v>8:26 PM / 0.9 m</v>
      </c>
      <c r="N225" s="9" t="str">
        <f>IF(ISTEXT(Tides!F225),Tides!F225,"")</f>
        <v/>
      </c>
      <c r="O225" s="56">
        <f t="shared" si="47"/>
        <v>0.23472222222222222</v>
      </c>
      <c r="P225" s="57">
        <f t="shared" si="48"/>
        <v>0.44305555555555559</v>
      </c>
      <c r="Q225" s="56">
        <f t="shared" si="49"/>
        <v>0.76805555555555549</v>
      </c>
      <c r="R225" s="58">
        <f t="shared" si="50"/>
        <v>0.93472222222222223</v>
      </c>
      <c r="S225" s="30">
        <f>Tides!H225</f>
        <v>0.2</v>
      </c>
      <c r="T225" s="30">
        <f>Tides!I225</f>
        <v>0.90277777777777779</v>
      </c>
    </row>
    <row r="226" spans="1:20" ht="20" customHeight="1" x14ac:dyDescent="0.15">
      <c r="A226" s="2" t="str">
        <f>Tides!A226</f>
        <v>Sun 23</v>
      </c>
      <c r="B226" s="43">
        <f>IF(ISNUMBER(TIMEVALUE(LEFT(Tides!C226,8))),TIMEVALUE(LEFT(Tides!C226,8)),"")</f>
        <v>0.36944444444444446</v>
      </c>
      <c r="C226" s="38">
        <f>IF(ISNUMBER(VALUE(LEFT(RIGHT(Tides!C226,6),4))),VALUE(LEFT(RIGHT(Tides!C226,6),4)),"")</f>
        <v>0.4</v>
      </c>
      <c r="D226" s="74">
        <f t="shared" si="44"/>
        <v>2.5</v>
      </c>
      <c r="E226" s="43">
        <f>IF(ISNUMBER(TIMEVALUE(LEFT(Tides!E226,8))),TIMEVALUE(LEFT(Tides!E226,8)),"")</f>
        <v>0.88055555555555554</v>
      </c>
      <c r="F226" s="38">
        <f>IF(ISNUMBER(VALUE(LEFT(RIGHT(Tides!E226,6),4))),VALUE(LEFT(RIGHT(Tides!E226,6),4)),"")</f>
        <v>0.8</v>
      </c>
      <c r="G226" s="74">
        <f t="shared" si="45"/>
        <v>2</v>
      </c>
      <c r="I226" s="18" t="str">
        <f t="shared" si="46"/>
        <v>Sun 23</v>
      </c>
      <c r="J226" s="9" t="str">
        <f>IF(ISTEXT(Tides!B226),Tides!B226,"")</f>
        <v>2:39 AM / 4.4 m</v>
      </c>
      <c r="K226" s="9" t="str">
        <f>IF(ISTEXT(Tides!C226),Tides!C226,"")</f>
        <v>8:52 AM / 0.4 m</v>
      </c>
      <c r="L226" s="9" t="str">
        <f>IF(ISTEXT(Tides!D226),Tides!D226,"")</f>
        <v>3:16 PM / 4.3 m</v>
      </c>
      <c r="M226" s="9" t="str">
        <f>IF(ISTEXT(Tides!E226),Tides!E226,"")</f>
        <v>9:08 PM / 0.8 m</v>
      </c>
      <c r="N226" s="9" t="str">
        <f>IF(ISTEXT(Tides!F226),Tides!F226,"")</f>
        <v/>
      </c>
      <c r="O226" s="56">
        <f t="shared" si="47"/>
        <v>0.26527777777777778</v>
      </c>
      <c r="P226" s="57">
        <f t="shared" si="48"/>
        <v>0.47361111111111115</v>
      </c>
      <c r="Q226" s="56">
        <f t="shared" si="49"/>
        <v>0.79722222222222217</v>
      </c>
      <c r="R226" s="58">
        <f t="shared" si="50"/>
        <v>0.96388888888888891</v>
      </c>
      <c r="S226" s="30">
        <f>Tides!H226</f>
        <v>0.2013888888888889</v>
      </c>
      <c r="T226" s="30">
        <f>Tides!I226</f>
        <v>0.90138888888888891</v>
      </c>
    </row>
    <row r="227" spans="1:20" ht="20" customHeight="1" x14ac:dyDescent="0.15">
      <c r="A227" s="2" t="str">
        <f>Tides!A227</f>
        <v>Mon 24</v>
      </c>
      <c r="B227" s="43">
        <f>IF(ISNUMBER(TIMEVALUE(LEFT(Tides!C227,8))),TIMEVALUE(LEFT(Tides!C227,8)),"")</f>
        <v>0.4</v>
      </c>
      <c r="C227" s="38">
        <f>IF(ISNUMBER(VALUE(LEFT(RIGHT(Tides!C227,6),4))),VALUE(LEFT(RIGHT(Tides!C227,6),4)),"")</f>
        <v>0.3</v>
      </c>
      <c r="D227" s="74">
        <f t="shared" si="44"/>
        <v>2.5</v>
      </c>
      <c r="E227" s="43">
        <f>IF(ISNUMBER(TIMEVALUE(LEFT(Tides!E227,8))),TIMEVALUE(LEFT(Tides!E227,8)),"")</f>
        <v>0.90902777777777777</v>
      </c>
      <c r="F227" s="38">
        <f>IF(ISNUMBER(VALUE(LEFT(RIGHT(Tides!E227,6),4))),VALUE(LEFT(RIGHT(Tides!E227,6),4)),"")</f>
        <v>0.8</v>
      </c>
      <c r="G227" s="74">
        <f t="shared" si="45"/>
        <v>2</v>
      </c>
      <c r="I227" s="18" t="str">
        <f t="shared" si="46"/>
        <v>Mon 24</v>
      </c>
      <c r="J227" s="9" t="str">
        <f>IF(ISTEXT(Tides!B227),Tides!B227,"")</f>
        <v>3:23 AM / 4.5 m</v>
      </c>
      <c r="K227" s="9" t="str">
        <f>IF(ISTEXT(Tides!C227),Tides!C227,"")</f>
        <v>9:36 AM / 0.3 m</v>
      </c>
      <c r="L227" s="9" t="str">
        <f>IF(ISTEXT(Tides!D227),Tides!D227,"")</f>
        <v>4:01 PM / 4.3 m</v>
      </c>
      <c r="M227" s="9" t="str">
        <f>IF(ISTEXT(Tides!E227),Tides!E227,"")</f>
        <v>9:49 PM / 0.8 m</v>
      </c>
      <c r="N227" s="9" t="str">
        <f>IF(ISTEXT(Tides!F227),Tides!F227,"")</f>
        <v/>
      </c>
      <c r="O227" s="56">
        <f t="shared" si="47"/>
        <v>0.29583333333333334</v>
      </c>
      <c r="P227" s="57">
        <f t="shared" si="48"/>
        <v>0.50416666666666665</v>
      </c>
      <c r="Q227" s="56">
        <f t="shared" si="49"/>
        <v>0.8256944444444444</v>
      </c>
      <c r="R227" s="58">
        <f t="shared" si="50"/>
        <v>0.99236111111111114</v>
      </c>
      <c r="S227" s="30">
        <f>Tides!H227</f>
        <v>0.20208333333333334</v>
      </c>
      <c r="T227" s="30">
        <f>Tides!I227</f>
        <v>0.9</v>
      </c>
    </row>
    <row r="228" spans="1:20" ht="20" customHeight="1" x14ac:dyDescent="0.15">
      <c r="A228" s="2" t="str">
        <f>Tides!A228</f>
        <v>Tue 25</v>
      </c>
      <c r="B228" s="43">
        <f>IF(ISNUMBER(TIMEVALUE(LEFT(Tides!C228,8))),TIMEVALUE(LEFT(Tides!C228,8)),"")</f>
        <v>0.43055555555555558</v>
      </c>
      <c r="C228" s="38">
        <f>IF(ISNUMBER(VALUE(LEFT(RIGHT(Tides!C228,6),4))),VALUE(LEFT(RIGHT(Tides!C228,6),4)),"")</f>
        <v>0.3</v>
      </c>
      <c r="D228" s="74">
        <f t="shared" si="44"/>
        <v>2.5</v>
      </c>
      <c r="E228" s="43">
        <f>IF(ISNUMBER(TIMEVALUE(LEFT(Tides!E228,8))),TIMEVALUE(LEFT(Tides!E228,8)),"")</f>
        <v>0.93958333333333333</v>
      </c>
      <c r="F228" s="38">
        <f>IF(ISNUMBER(VALUE(LEFT(RIGHT(Tides!E228,6),4))),VALUE(LEFT(RIGHT(Tides!E228,6),4)),"")</f>
        <v>0.8</v>
      </c>
      <c r="G228" s="74">
        <f t="shared" si="45"/>
        <v>2</v>
      </c>
      <c r="I228" s="18" t="str">
        <f t="shared" si="46"/>
        <v>Tue 25</v>
      </c>
      <c r="J228" s="9" t="str">
        <f>IF(ISTEXT(Tides!B228),Tides!B228,"")</f>
        <v>4:07 AM / 4.6 m</v>
      </c>
      <c r="K228" s="9" t="str">
        <f>IF(ISTEXT(Tides!C228),Tides!C228,"")</f>
        <v>10:20 AM / 0.3 m</v>
      </c>
      <c r="L228" s="9" t="str">
        <f>IF(ISTEXT(Tides!D228),Tides!D228,"")</f>
        <v>4:46 PM / 4.3 m</v>
      </c>
      <c r="M228" s="9" t="str">
        <f>IF(ISTEXT(Tides!E228),Tides!E228,"")</f>
        <v>10:33 PM / 0.8 m</v>
      </c>
      <c r="N228" s="9" t="str">
        <f>IF(ISTEXT(Tides!F228),Tides!F228,"")</f>
        <v/>
      </c>
      <c r="O228" s="56">
        <f t="shared" si="47"/>
        <v>0.3263888888888889</v>
      </c>
      <c r="P228" s="57">
        <f t="shared" si="48"/>
        <v>0.53472222222222221</v>
      </c>
      <c r="Q228" s="56">
        <f t="shared" si="49"/>
        <v>0.85624999999999996</v>
      </c>
      <c r="R228" s="58">
        <f t="shared" si="50"/>
        <v>1.0229166666666667</v>
      </c>
      <c r="S228" s="30">
        <f>Tides!H228</f>
        <v>0.20347222222222222</v>
      </c>
      <c r="T228" s="30">
        <f>Tides!I228</f>
        <v>0.89861111111111114</v>
      </c>
    </row>
    <row r="229" spans="1:20" ht="20" customHeight="1" x14ac:dyDescent="0.15">
      <c r="A229" s="2" t="str">
        <f>Tides!A229</f>
        <v>Wed 26</v>
      </c>
      <c r="B229" s="43">
        <f>IF(ISNUMBER(TIMEVALUE(LEFT(Tides!C229,8))),TIMEVALUE(LEFT(Tides!C229,8)),"")</f>
        <v>0.46250000000000002</v>
      </c>
      <c r="C229" s="38">
        <f>IF(ISNUMBER(VALUE(LEFT(RIGHT(Tides!C229,6),4))),VALUE(LEFT(RIGHT(Tides!C229,6),4)),"")</f>
        <v>0.4</v>
      </c>
      <c r="D229" s="74">
        <f t="shared" si="44"/>
        <v>2.5</v>
      </c>
      <c r="E229" s="43">
        <f>IF(ISNUMBER(TIMEVALUE(LEFT(Tides!E229,8))),TIMEVALUE(LEFT(Tides!E229,8)),"")</f>
        <v>0.97013888888888888</v>
      </c>
      <c r="F229" s="38">
        <f>IF(ISNUMBER(VALUE(LEFT(RIGHT(Tides!E229,6),4))),VALUE(LEFT(RIGHT(Tides!E229,6),4)),"")</f>
        <v>1</v>
      </c>
      <c r="G229" s="74">
        <f t="shared" si="45"/>
        <v>2</v>
      </c>
      <c r="I229" s="18" t="str">
        <f t="shared" si="46"/>
        <v>Wed 26</v>
      </c>
      <c r="J229" s="9" t="str">
        <f>IF(ISTEXT(Tides!B229),Tides!B229,"")</f>
        <v>4:52 AM / 4.5 m</v>
      </c>
      <c r="K229" s="9" t="str">
        <f>IF(ISTEXT(Tides!C229),Tides!C229,"")</f>
        <v>11:06 AM / 0.4 m</v>
      </c>
      <c r="L229" s="9" t="str">
        <f>IF(ISTEXT(Tides!D229),Tides!D229,"")</f>
        <v>5:33 PM / 4.1 m</v>
      </c>
      <c r="M229" s="9" t="str">
        <f>IF(ISTEXT(Tides!E229),Tides!E229,"")</f>
        <v>11:17 PM / 1.0 m</v>
      </c>
      <c r="N229" s="9" t="str">
        <f>IF(ISTEXT(Tides!F229),Tides!F229,"")</f>
        <v/>
      </c>
      <c r="O229" s="56">
        <f t="shared" si="47"/>
        <v>0.35833333333333334</v>
      </c>
      <c r="P229" s="57">
        <f t="shared" si="48"/>
        <v>0.56666666666666665</v>
      </c>
      <c r="Q229" s="56">
        <f t="shared" si="49"/>
        <v>0.88680555555555551</v>
      </c>
      <c r="R229" s="58">
        <f t="shared" si="50"/>
        <v>1.0534722222222221</v>
      </c>
      <c r="S229" s="30">
        <f>Tides!H229</f>
        <v>0.2048611111111111</v>
      </c>
      <c r="T229" s="30">
        <f>Tides!I229</f>
        <v>0.89722222222222225</v>
      </c>
    </row>
    <row r="230" spans="1:20" ht="20" customHeight="1" x14ac:dyDescent="0.15">
      <c r="A230" s="2" t="str">
        <f>Tides!A230</f>
        <v>Thu 27</v>
      </c>
      <c r="B230" s="43">
        <f>IF(ISNUMBER(TIMEVALUE(LEFT(Tides!C230,8))),TIMEVALUE(LEFT(Tides!C230,8)),"")</f>
        <v>0.49583333333333335</v>
      </c>
      <c r="C230" s="38">
        <f>IF(ISNUMBER(VALUE(LEFT(RIGHT(Tides!C230,6),4))),VALUE(LEFT(RIGHT(Tides!C230,6),4)),"")</f>
        <v>0.6</v>
      </c>
      <c r="D230" s="74">
        <f t="shared" si="44"/>
        <v>2.5</v>
      </c>
      <c r="E230" s="43" t="str">
        <f>IF(ISNUMBER(TIMEVALUE(LEFT(Tides!E230,8))),TIMEVALUE(LEFT(Tides!E230,8)),"")</f>
        <v/>
      </c>
      <c r="F230" s="38" t="str">
        <f>IF(ISNUMBER(VALUE(LEFT(RIGHT(Tides!E230,6),4))),VALUE(LEFT(RIGHT(Tides!E230,6),4)),"")</f>
        <v/>
      </c>
      <c r="G230" s="74" t="str">
        <f t="shared" si="45"/>
        <v>No Restriction</v>
      </c>
      <c r="I230" s="18" t="str">
        <f t="shared" si="46"/>
        <v>Thu 27</v>
      </c>
      <c r="J230" s="9" t="str">
        <f>IF(ISTEXT(Tides!B230),Tides!B230,"")</f>
        <v>5:40 AM / 4.4 m</v>
      </c>
      <c r="K230" s="9" t="str">
        <f>IF(ISTEXT(Tides!C230),Tides!C230,"")</f>
        <v>11:54 AM / 0.6 m</v>
      </c>
      <c r="L230" s="9" t="str">
        <f>IF(ISTEXT(Tides!D230),Tides!D230,"")</f>
        <v>6:22 PM / 3.9 m</v>
      </c>
      <c r="M230" s="9" t="str">
        <f>IF(ISTEXT(Tides!E230),Tides!E230,"")</f>
        <v/>
      </c>
      <c r="N230" s="9" t="str">
        <f>IF(ISTEXT(Tides!F230),Tides!F230,"")</f>
        <v/>
      </c>
      <c r="O230" s="56">
        <f t="shared" si="47"/>
        <v>0.39166666666666666</v>
      </c>
      <c r="P230" s="57">
        <f t="shared" si="48"/>
        <v>0.6</v>
      </c>
      <c r="Q230" s="56" t="str">
        <f t="shared" si="49"/>
        <v/>
      </c>
      <c r="R230" s="58" t="str">
        <f t="shared" si="50"/>
        <v/>
      </c>
      <c r="S230" s="30">
        <f>Tides!H230</f>
        <v>0.20624999999999999</v>
      </c>
      <c r="T230" s="30">
        <f>Tides!I230</f>
        <v>0.89583333333333337</v>
      </c>
    </row>
    <row r="231" spans="1:20" ht="20" customHeight="1" x14ac:dyDescent="0.15">
      <c r="A231" s="2" t="str">
        <f>Tides!A231</f>
        <v>Fri 28</v>
      </c>
      <c r="B231" s="43">
        <f>IF(ISNUMBER(TIMEVALUE(LEFT(Tides!C231,8))),TIMEVALUE(LEFT(Tides!C231,8)),"")</f>
        <v>4.1666666666666666E-3</v>
      </c>
      <c r="C231" s="38">
        <f>IF(ISNUMBER(VALUE(LEFT(RIGHT(Tides!C231,6),4))),VALUE(LEFT(RIGHT(Tides!C231,6),4)),"")</f>
        <v>1.2</v>
      </c>
      <c r="D231" s="74">
        <f t="shared" si="44"/>
        <v>2</v>
      </c>
      <c r="E231" s="43">
        <f>IF(ISNUMBER(TIMEVALUE(LEFT(Tides!E231,8))),TIMEVALUE(LEFT(Tides!E231,8)),"")</f>
        <v>0.53194444444444444</v>
      </c>
      <c r="F231" s="38">
        <f>IF(ISNUMBER(VALUE(LEFT(RIGHT(Tides!E231,6),4))),VALUE(LEFT(RIGHT(Tides!E231,6),4)),"")</f>
        <v>0.9</v>
      </c>
      <c r="G231" s="74">
        <f t="shared" si="45"/>
        <v>2</v>
      </c>
      <c r="I231" s="18" t="str">
        <f t="shared" si="46"/>
        <v>Fri 28</v>
      </c>
      <c r="J231" s="9" t="str">
        <f>IF(ISTEXT(Tides!B231),Tides!B231,"")</f>
        <v/>
      </c>
      <c r="K231" s="9" t="str">
        <f>IF(ISTEXT(Tides!C231),Tides!C231,"")</f>
        <v>12:06 AM / 1.2 m</v>
      </c>
      <c r="L231" s="9" t="str">
        <f>IF(ISTEXT(Tides!D231),Tides!D231,"")</f>
        <v>6:32 AM / 4.2 m</v>
      </c>
      <c r="M231" s="9" t="str">
        <f>IF(ISTEXT(Tides!E231),Tides!E231,"")</f>
        <v>12:46 PM / 0.9 m</v>
      </c>
      <c r="N231" s="9" t="str">
        <f>IF(ISTEXT(Tides!F231),Tides!F231,"")</f>
        <v>7:17 PM / 3.7 m</v>
      </c>
      <c r="O231" s="56">
        <f t="shared" si="47"/>
        <v>23.920833333333334</v>
      </c>
      <c r="P231" s="57">
        <f t="shared" si="48"/>
        <v>8.7499999999999994E-2</v>
      </c>
      <c r="Q231" s="56">
        <f t="shared" si="49"/>
        <v>0.44861111111111113</v>
      </c>
      <c r="R231" s="58">
        <f t="shared" si="50"/>
        <v>0.61527777777777781</v>
      </c>
      <c r="S231" s="30">
        <f>Tides!H231</f>
        <v>0.2076388888888889</v>
      </c>
      <c r="T231" s="30">
        <f>Tides!I231</f>
        <v>0.89444444444444449</v>
      </c>
    </row>
    <row r="232" spans="1:20" ht="20" customHeight="1" x14ac:dyDescent="0.15">
      <c r="A232" s="2" t="str">
        <f>Tides!A232</f>
        <v>Sat 29</v>
      </c>
      <c r="B232" s="43">
        <f>IF(ISNUMBER(TIMEVALUE(LEFT(Tides!C232,8))),TIMEVALUE(LEFT(Tides!C232,8)),"")</f>
        <v>4.3055555555555555E-2</v>
      </c>
      <c r="C232" s="38">
        <f>IF(ISNUMBER(VALUE(LEFT(RIGHT(Tides!C232,6),4))),VALUE(LEFT(RIGHT(Tides!C232,6),4)),"")</f>
        <v>1.4</v>
      </c>
      <c r="D232" s="74">
        <f t="shared" si="44"/>
        <v>1.5</v>
      </c>
      <c r="E232" s="43">
        <f>IF(ISNUMBER(TIMEVALUE(LEFT(Tides!E232,8))),TIMEVALUE(LEFT(Tides!E232,8)),"")</f>
        <v>0.57361111111111107</v>
      </c>
      <c r="F232" s="38">
        <f>IF(ISNUMBER(VALUE(LEFT(RIGHT(Tides!E232,6),4))),VALUE(LEFT(RIGHT(Tides!E232,6),4)),"")</f>
        <v>1.2</v>
      </c>
      <c r="G232" s="74">
        <f t="shared" si="45"/>
        <v>2</v>
      </c>
      <c r="I232" s="18" t="str">
        <f t="shared" si="46"/>
        <v>Sat 29</v>
      </c>
      <c r="J232" s="9" t="str">
        <f>IF(ISTEXT(Tides!B232),Tides!B232,"")</f>
        <v/>
      </c>
      <c r="K232" s="9" t="str">
        <f>IF(ISTEXT(Tides!C232),Tides!C232,"")</f>
        <v>1:02 AM / 1.4 m</v>
      </c>
      <c r="L232" s="9" t="str">
        <f>IF(ISTEXT(Tides!D232),Tides!D232,"")</f>
        <v>7:31 AM / 3.9 m</v>
      </c>
      <c r="M232" s="9" t="str">
        <f>IF(ISTEXT(Tides!E232),Tides!E232,"")</f>
        <v>1:46 PM / 1.2 m</v>
      </c>
      <c r="N232" s="9" t="str">
        <f>IF(ISTEXT(Tides!F232),Tides!F232,"")</f>
        <v>8:18 PM / 3.5 m</v>
      </c>
      <c r="O232" s="56">
        <f t="shared" si="47"/>
        <v>23.980555555555554</v>
      </c>
      <c r="P232" s="57">
        <f t="shared" si="48"/>
        <v>0.10555555555555556</v>
      </c>
      <c r="Q232" s="56">
        <f t="shared" si="49"/>
        <v>0.49027777777777776</v>
      </c>
      <c r="R232" s="58">
        <f t="shared" si="50"/>
        <v>0.65694444444444444</v>
      </c>
      <c r="S232" s="30">
        <f>Tides!H232</f>
        <v>0.20902777777777778</v>
      </c>
      <c r="T232" s="30">
        <f>Tides!I232</f>
        <v>0.8930555555555556</v>
      </c>
    </row>
    <row r="233" spans="1:20" ht="20" customHeight="1" x14ac:dyDescent="0.15">
      <c r="A233" s="2" t="str">
        <f>Tides!A233</f>
        <v>Sun 30</v>
      </c>
      <c r="B233" s="43">
        <f>IF(ISNUMBER(TIMEVALUE(LEFT(Tides!C233,8))),TIMEVALUE(LEFT(Tides!C233,8)),"")</f>
        <v>9.0972222222222218E-2</v>
      </c>
      <c r="C233" s="38">
        <f>IF(ISNUMBER(VALUE(LEFT(RIGHT(Tides!C233,6),4))),VALUE(LEFT(RIGHT(Tides!C233,6),4)),"")</f>
        <v>1.6</v>
      </c>
      <c r="D233" s="74">
        <f t="shared" si="44"/>
        <v>1.5</v>
      </c>
      <c r="E233" s="43">
        <f>IF(ISNUMBER(TIMEVALUE(LEFT(Tides!E233,8))),TIMEVALUE(LEFT(Tides!E233,8)),"")</f>
        <v>0.62430555555555556</v>
      </c>
      <c r="F233" s="38">
        <f>IF(ISNUMBER(VALUE(LEFT(RIGHT(Tides!E233,6),4))),VALUE(LEFT(RIGHT(Tides!E233,6),4)),"")</f>
        <v>1.5</v>
      </c>
      <c r="G233" s="74">
        <f t="shared" si="45"/>
        <v>1.5</v>
      </c>
      <c r="I233" s="18" t="str">
        <f t="shared" si="46"/>
        <v>Sun 30</v>
      </c>
      <c r="J233" s="9" t="str">
        <f>IF(ISTEXT(Tides!B233),Tides!B233,"")</f>
        <v/>
      </c>
      <c r="K233" s="9" t="str">
        <f>IF(ISTEXT(Tides!C233),Tides!C233,"")</f>
        <v>2:11 AM / 1.6 m</v>
      </c>
      <c r="L233" s="9" t="str">
        <f>IF(ISTEXT(Tides!D233),Tides!D233,"")</f>
        <v>8:41 AM / 3.7 m</v>
      </c>
      <c r="M233" s="9" t="str">
        <f>IF(ISTEXT(Tides!E233),Tides!E233,"")</f>
        <v>2:59 PM / 1.5 m</v>
      </c>
      <c r="N233" s="9" t="str">
        <f>IF(ISTEXT(Tides!F233),Tides!F233,"")</f>
        <v>9:27 PM / 3.5 m</v>
      </c>
      <c r="O233" s="56">
        <f t="shared" si="47"/>
        <v>2.8472222222222218E-2</v>
      </c>
      <c r="P233" s="57">
        <f t="shared" si="48"/>
        <v>0.15347222222222223</v>
      </c>
      <c r="Q233" s="56">
        <f t="shared" si="49"/>
        <v>0.56180555555555556</v>
      </c>
      <c r="R233" s="58">
        <f t="shared" si="50"/>
        <v>0.68680555555555556</v>
      </c>
      <c r="S233" s="30">
        <f>Tides!H233</f>
        <v>0.21041666666666667</v>
      </c>
      <c r="T233" s="30">
        <f>Tides!I233</f>
        <v>0.89166666666666672</v>
      </c>
    </row>
    <row r="234" spans="1:20" ht="20" customHeight="1" thickBot="1" x14ac:dyDescent="0.2">
      <c r="A234" s="2" t="str">
        <f>Tides!A234</f>
        <v>Mon 31</v>
      </c>
      <c r="B234" s="43">
        <f>IF(ISNUMBER(TIMEVALUE(LEFT(Tides!C234,8))),TIMEVALUE(LEFT(Tides!C234,8)),"")</f>
        <v>0.15</v>
      </c>
      <c r="C234" s="38">
        <f>IF(ISNUMBER(VALUE(LEFT(RIGHT(Tides!C234,6),4))),VALUE(LEFT(RIGHT(Tides!C234,6),4)),"")</f>
        <v>1.6</v>
      </c>
      <c r="D234" s="74">
        <f t="shared" si="44"/>
        <v>1.5</v>
      </c>
      <c r="E234" s="43">
        <f>IF(ISNUMBER(TIMEVALUE(LEFT(Tides!E234,8))),TIMEVALUE(LEFT(Tides!E234,8)),"")</f>
        <v>0.68055555555555558</v>
      </c>
      <c r="F234" s="38">
        <f>IF(ISNUMBER(VALUE(LEFT(RIGHT(Tides!E234,6),4))),VALUE(LEFT(RIGHT(Tides!E234,6),4)),"")</f>
        <v>1.6</v>
      </c>
      <c r="G234" s="74">
        <f t="shared" si="45"/>
        <v>1.5</v>
      </c>
      <c r="I234" s="21" t="str">
        <f t="shared" si="46"/>
        <v>Mon 31</v>
      </c>
      <c r="J234" s="11" t="str">
        <f>IF(ISTEXT(Tides!B234),Tides!B234,"")</f>
        <v/>
      </c>
      <c r="K234" s="11" t="str">
        <f>IF(ISTEXT(Tides!C234),Tides!C234,"")</f>
        <v>3:36 AM / 1.6 m</v>
      </c>
      <c r="L234" s="11" t="str">
        <f>IF(ISTEXT(Tides!D234),Tides!D234,"")</f>
        <v>10:01 AM / 3.5 m</v>
      </c>
      <c r="M234" s="11" t="str">
        <f>IF(ISTEXT(Tides!E234),Tides!E234,"")</f>
        <v>4:20 PM / 1.6 m</v>
      </c>
      <c r="N234" s="11" t="str">
        <f>IF(ISTEXT(Tides!F234),Tides!F234,"")</f>
        <v>10:39 PM / 3.5 m</v>
      </c>
      <c r="O234" s="59">
        <f t="shared" si="47"/>
        <v>8.7499999999999994E-2</v>
      </c>
      <c r="P234" s="60">
        <f t="shared" si="48"/>
        <v>0.21249999999999999</v>
      </c>
      <c r="Q234" s="59">
        <f t="shared" si="49"/>
        <v>0.61805555555555558</v>
      </c>
      <c r="R234" s="61">
        <f t="shared" si="50"/>
        <v>0.74305555555555558</v>
      </c>
      <c r="S234" s="30">
        <f>Tides!H234</f>
        <v>0.21180555555555555</v>
      </c>
      <c r="T234" s="30">
        <f>Tides!I234</f>
        <v>0.89027777777777772</v>
      </c>
    </row>
    <row r="235" spans="1:20" ht="20" customHeight="1" x14ac:dyDescent="0.15">
      <c r="A235" s="13"/>
    </row>
    <row r="236" spans="1:20" s="6" customFormat="1" ht="20" customHeight="1" thickBot="1" x14ac:dyDescent="0.2">
      <c r="A236" s="5">
        <f>Tides!A236</f>
        <v>46966</v>
      </c>
      <c r="B236" s="41"/>
      <c r="C236" s="42" t="str">
        <f>IF(ISNUMBER(VALUE(LEFT(RIGHT(Tides!C236,6),4))),VALUE(LEFT(RIGHT(Tides!C236,6),4)),"")</f>
        <v/>
      </c>
      <c r="D236" s="42"/>
      <c r="E236" s="41"/>
      <c r="F236" s="42" t="str">
        <f>IF(ISNUMBER(VALUE(LEFT(RIGHT(Tides!E236,6),4))),VALUE(LEFT(RIGHT(Tides!E236,6),4)),"")</f>
        <v/>
      </c>
      <c r="G236" s="42"/>
      <c r="I236" s="85">
        <f>A236</f>
        <v>46966</v>
      </c>
      <c r="J236" s="85"/>
      <c r="K236" s="85"/>
      <c r="O236" s="49"/>
      <c r="P236" s="50"/>
      <c r="Q236" s="49"/>
      <c r="R236" s="50"/>
      <c r="S236" s="51"/>
      <c r="T236" s="51"/>
    </row>
    <row r="237" spans="1:20" ht="29.75" customHeight="1" x14ac:dyDescent="0.15">
      <c r="A237" s="1" t="s">
        <v>8</v>
      </c>
      <c r="B237" s="88" t="s">
        <v>9</v>
      </c>
      <c r="C237" s="88"/>
      <c r="D237" s="37" t="s">
        <v>244</v>
      </c>
      <c r="E237" s="88" t="s">
        <v>10</v>
      </c>
      <c r="F237" s="88"/>
      <c r="G237" s="37" t="s">
        <v>244</v>
      </c>
      <c r="I237" s="17" t="s">
        <v>8</v>
      </c>
      <c r="J237" s="8" t="s">
        <v>2</v>
      </c>
      <c r="K237" s="8" t="s">
        <v>3</v>
      </c>
      <c r="L237" s="8" t="s">
        <v>2</v>
      </c>
      <c r="M237" s="8" t="s">
        <v>3</v>
      </c>
      <c r="N237" s="8" t="s">
        <v>2</v>
      </c>
      <c r="O237" s="52" t="s">
        <v>11</v>
      </c>
      <c r="P237" s="53" t="s">
        <v>12</v>
      </c>
      <c r="Q237" s="52" t="s">
        <v>11</v>
      </c>
      <c r="R237" s="54" t="s">
        <v>12</v>
      </c>
      <c r="S237" s="55" t="s">
        <v>5</v>
      </c>
      <c r="T237" s="55" t="s">
        <v>6</v>
      </c>
    </row>
    <row r="238" spans="1:20" ht="20" customHeight="1" x14ac:dyDescent="0.15">
      <c r="A238" s="2" t="str">
        <f>Tides!A238</f>
        <v>Tue 1</v>
      </c>
      <c r="B238" s="43">
        <f>IF(ISNUMBER(TIMEVALUE(LEFT(Tides!C238,8))),TIMEVALUE(LEFT(Tides!C238,8)),"")</f>
        <v>0.2076388888888889</v>
      </c>
      <c r="C238" s="38">
        <f>IF(ISNUMBER(VALUE(LEFT(RIGHT(Tides!C238,6),4))),VALUE(LEFT(RIGHT(Tides!C238,6),4)),"")</f>
        <v>1.5</v>
      </c>
      <c r="D238" s="74">
        <f t="shared" ref="D238:D268" si="51">IF(OR(C238&gt;$W$8,ISNUMBER(C238)=FALSE),$X$8,IF(C238&gt;$W$7,$X$7,IF(C238&gt;$W$6,$X$6,IF(C238&gt;$W$5,$X$5,$X$4))))</f>
        <v>1.5</v>
      </c>
      <c r="E238" s="43">
        <f>IF(ISNUMBER(TIMEVALUE(LEFT(Tides!E238,8))),TIMEVALUE(LEFT(Tides!E238,8)),"")</f>
        <v>0.72916666666666663</v>
      </c>
      <c r="F238" s="38">
        <f>IF(ISNUMBER(VALUE(LEFT(RIGHT(Tides!E238,6),4))),VALUE(LEFT(RIGHT(Tides!E238,6),4)),"")</f>
        <v>1.6</v>
      </c>
      <c r="G238" s="74">
        <f t="shared" ref="G238:G268" si="52">IF(OR(F238&gt;$W$8,ISNUMBER(F238)=FALSE),$X$8,IF(F238&gt;$W$7,$X$7,IF(F238&gt;$W$6,$X$6,IF(F238&gt;$W$5,$X$5,$X$4))))</f>
        <v>1.5</v>
      </c>
      <c r="I238" s="18" t="str">
        <f t="shared" ref="I238:I268" si="53">A238</f>
        <v>Tue 1</v>
      </c>
      <c r="J238" s="9" t="str">
        <f>IF(ISTEXT(Tides!B238),Tides!B238,"")</f>
        <v/>
      </c>
      <c r="K238" s="9" t="str">
        <f>IF(ISTEXT(Tides!C238),Tides!C238,"")</f>
        <v>4:59 AM / 1.5 m</v>
      </c>
      <c r="L238" s="9" t="str">
        <f>IF(ISTEXT(Tides!D238),Tides!D238,"")</f>
        <v>11:22 AM / 3.5 m</v>
      </c>
      <c r="M238" s="9" t="str">
        <f>IF(ISTEXT(Tides!E238),Tides!E238,"")</f>
        <v>5:30 PM / 1.6 m</v>
      </c>
      <c r="N238" s="9" t="str">
        <f>IF(ISTEXT(Tides!F238),Tides!F238,"")</f>
        <v>11:45 PM / 3.6 m</v>
      </c>
      <c r="O238" s="56">
        <f t="shared" ref="O238:O268" si="54">IF(AND(ISNUMBER(D238),D238&gt;0),IF((B238-D238/24)&gt;0,B238-D238/24,B238+24-D238/24),"")</f>
        <v>0.1451388888888889</v>
      </c>
      <c r="P238" s="57">
        <f t="shared" ref="P238:P268" si="55">IF(AND(ISNUMBER(D238),D238&gt;0),B238+D238/24,"")</f>
        <v>0.27013888888888893</v>
      </c>
      <c r="Q238" s="56">
        <f t="shared" ref="Q238:Q268" si="56">IF(AND(ISNUMBER(G238),G238&gt;0),IF((E238-G238/24)&gt;0,E238-G238/24,E238+24-G238/24),"")</f>
        <v>0.66666666666666663</v>
      </c>
      <c r="R238" s="58">
        <f t="shared" ref="R238:R268" si="57">IF(AND(ISNUMBER(G238),G238&gt;0),E238+G238/24,"")</f>
        <v>0.79166666666666663</v>
      </c>
      <c r="S238" s="30">
        <f>Tides!H238</f>
        <v>0.21319444444444444</v>
      </c>
      <c r="T238" s="30">
        <f>Tides!I238</f>
        <v>0.88888888888888884</v>
      </c>
    </row>
    <row r="239" spans="1:20" ht="20" customHeight="1" x14ac:dyDescent="0.15">
      <c r="A239" s="2" t="str">
        <f>Tides!A239</f>
        <v>Wed 2</v>
      </c>
      <c r="B239" s="43">
        <f>IF(ISNUMBER(TIMEVALUE(LEFT(Tides!C239,8))),TIMEVALUE(LEFT(Tides!C239,8)),"")</f>
        <v>0.25347222222222221</v>
      </c>
      <c r="C239" s="38">
        <f>IF(ISNUMBER(VALUE(LEFT(RIGHT(Tides!C239,6),4))),VALUE(LEFT(RIGHT(Tides!C239,6),4)),"")</f>
        <v>1.3</v>
      </c>
      <c r="D239" s="74">
        <f t="shared" si="51"/>
        <v>2</v>
      </c>
      <c r="E239" s="43">
        <f>IF(ISNUMBER(TIMEVALUE(LEFT(Tides!E239,8))),TIMEVALUE(LEFT(Tides!E239,8)),"")</f>
        <v>0.7680555555555556</v>
      </c>
      <c r="F239" s="38">
        <f>IF(ISNUMBER(VALUE(LEFT(RIGHT(Tides!E239,6),4))),VALUE(LEFT(RIGHT(Tides!E239,6),4)),"")</f>
        <v>1.5</v>
      </c>
      <c r="G239" s="74">
        <f t="shared" si="52"/>
        <v>1.5</v>
      </c>
      <c r="I239" s="18" t="str">
        <f t="shared" si="53"/>
        <v>Wed 2</v>
      </c>
      <c r="J239" s="9" t="str">
        <f>IF(ISTEXT(Tides!B239),Tides!B239,"")</f>
        <v/>
      </c>
      <c r="K239" s="9" t="str">
        <f>IF(ISTEXT(Tides!C239),Tides!C239,"")</f>
        <v>6:05 AM / 1.3 m</v>
      </c>
      <c r="L239" s="9" t="str">
        <f>IF(ISTEXT(Tides!D239),Tides!D239,"")</f>
        <v>12:29 PM / 3.6 m</v>
      </c>
      <c r="M239" s="9" t="str">
        <f>IF(ISTEXT(Tides!E239),Tides!E239,"")</f>
        <v>6:26 PM / 1.5 m</v>
      </c>
      <c r="N239" s="9" t="str">
        <f>IF(ISTEXT(Tides!F239),Tides!F239,"")</f>
        <v/>
      </c>
      <c r="O239" s="56">
        <f t="shared" si="54"/>
        <v>0.1701388888888889</v>
      </c>
      <c r="P239" s="57">
        <f t="shared" si="55"/>
        <v>0.33680555555555552</v>
      </c>
      <c r="Q239" s="56">
        <f t="shared" si="56"/>
        <v>0.7055555555555556</v>
      </c>
      <c r="R239" s="58">
        <f t="shared" si="57"/>
        <v>0.8305555555555556</v>
      </c>
      <c r="S239" s="30">
        <f>Tides!H239</f>
        <v>0.21458333333333332</v>
      </c>
      <c r="T239" s="30">
        <f>Tides!I239</f>
        <v>0.88749999999999996</v>
      </c>
    </row>
    <row r="240" spans="1:20" ht="20" customHeight="1" x14ac:dyDescent="0.15">
      <c r="A240" s="2" t="str">
        <f>Tides!A240</f>
        <v>Thu 3</v>
      </c>
      <c r="B240" s="43">
        <f>IF(ISNUMBER(TIMEVALUE(LEFT(Tides!C240,8))),TIMEVALUE(LEFT(Tides!C240,8)),"")</f>
        <v>0.28958333333333336</v>
      </c>
      <c r="C240" s="38">
        <f>IF(ISNUMBER(VALUE(LEFT(RIGHT(Tides!C240,6),4))),VALUE(LEFT(RIGHT(Tides!C240,6),4)),"")</f>
        <v>1.1000000000000001</v>
      </c>
      <c r="D240" s="74">
        <f t="shared" si="51"/>
        <v>2</v>
      </c>
      <c r="E240" s="43">
        <f>IF(ISNUMBER(TIMEVALUE(LEFT(Tides!E240,8))),TIMEVALUE(LEFT(Tides!E240,8)),"")</f>
        <v>0.7993055555555556</v>
      </c>
      <c r="F240" s="38">
        <f>IF(ISNUMBER(VALUE(LEFT(RIGHT(Tides!E240,6),4))),VALUE(LEFT(RIGHT(Tides!E240,6),4)),"")</f>
        <v>1.4</v>
      </c>
      <c r="G240" s="74">
        <f t="shared" si="52"/>
        <v>1.5</v>
      </c>
      <c r="I240" s="18" t="str">
        <f t="shared" si="53"/>
        <v>Thu 3</v>
      </c>
      <c r="J240" s="9" t="str">
        <f>IF(ISTEXT(Tides!B240),Tides!B240,"")</f>
        <v>12:40 AM / 3.8 m</v>
      </c>
      <c r="K240" s="9" t="str">
        <f>IF(ISTEXT(Tides!C240),Tides!C240,"")</f>
        <v>6:57 AM / 1.1 m</v>
      </c>
      <c r="L240" s="9" t="str">
        <f>IF(ISTEXT(Tides!D240),Tides!D240,"")</f>
        <v>1:22 PM / 3.7 m</v>
      </c>
      <c r="M240" s="9" t="str">
        <f>IF(ISTEXT(Tides!E240),Tides!E240,"")</f>
        <v>7:11 PM / 1.4 m</v>
      </c>
      <c r="N240" s="9" t="str">
        <f>IF(ISTEXT(Tides!F240),Tides!F240,"")</f>
        <v/>
      </c>
      <c r="O240" s="56">
        <f t="shared" si="54"/>
        <v>0.20625000000000004</v>
      </c>
      <c r="P240" s="57">
        <f t="shared" si="55"/>
        <v>0.37291666666666667</v>
      </c>
      <c r="Q240" s="56">
        <f t="shared" si="56"/>
        <v>0.7368055555555556</v>
      </c>
      <c r="R240" s="58">
        <f t="shared" si="57"/>
        <v>0.8618055555555556</v>
      </c>
      <c r="S240" s="30">
        <f>Tides!H240</f>
        <v>0.21597222222222223</v>
      </c>
      <c r="T240" s="30">
        <f>Tides!I240</f>
        <v>0.88611111111111107</v>
      </c>
    </row>
    <row r="241" spans="1:20" ht="20" customHeight="1" x14ac:dyDescent="0.15">
      <c r="A241" s="2" t="str">
        <f>Tides!A241</f>
        <v>Fri 4</v>
      </c>
      <c r="B241" s="43">
        <f>IF(ISNUMBER(TIMEVALUE(LEFT(Tides!C241,8))),TIMEVALUE(LEFT(Tides!C241,8)),"")</f>
        <v>0.31874999999999998</v>
      </c>
      <c r="C241" s="38">
        <f>IF(ISNUMBER(VALUE(LEFT(RIGHT(Tides!C241,6),4))),VALUE(LEFT(RIGHT(Tides!C241,6),4)),"")</f>
        <v>0.9</v>
      </c>
      <c r="D241" s="74">
        <f t="shared" si="51"/>
        <v>2</v>
      </c>
      <c r="E241" s="43">
        <f>IF(ISNUMBER(TIMEVALUE(LEFT(Tides!E241,8))),TIMEVALUE(LEFT(Tides!E241,8)),"")</f>
        <v>0.8256944444444444</v>
      </c>
      <c r="F241" s="38">
        <f>IF(ISNUMBER(VALUE(LEFT(RIGHT(Tides!E241,6),4))),VALUE(LEFT(RIGHT(Tides!E241,6),4)),"")</f>
        <v>1.3</v>
      </c>
      <c r="G241" s="74">
        <f t="shared" si="52"/>
        <v>2</v>
      </c>
      <c r="I241" s="18" t="str">
        <f t="shared" si="53"/>
        <v>Fri 4</v>
      </c>
      <c r="J241" s="9" t="str">
        <f>IF(ISTEXT(Tides!B241),Tides!B241,"")</f>
        <v>1:25 AM / 4.0 m</v>
      </c>
      <c r="K241" s="9" t="str">
        <f>IF(ISTEXT(Tides!C241),Tides!C241,"")</f>
        <v>7:39 AM / 0.9 m</v>
      </c>
      <c r="L241" s="9" t="str">
        <f>IF(ISTEXT(Tides!D241),Tides!D241,"")</f>
        <v>2:04 PM / 3.8 m</v>
      </c>
      <c r="M241" s="9" t="str">
        <f>IF(ISTEXT(Tides!E241),Tides!E241,"")</f>
        <v>7:49 PM / 1.3 m</v>
      </c>
      <c r="N241" s="9" t="str">
        <f>IF(ISTEXT(Tides!F241),Tides!F241,"")</f>
        <v/>
      </c>
      <c r="O241" s="56">
        <f t="shared" si="54"/>
        <v>0.23541666666666666</v>
      </c>
      <c r="P241" s="57">
        <f t="shared" si="55"/>
        <v>0.40208333333333329</v>
      </c>
      <c r="Q241" s="56">
        <f t="shared" si="56"/>
        <v>0.74236111111111103</v>
      </c>
      <c r="R241" s="58">
        <f t="shared" si="57"/>
        <v>0.90902777777777777</v>
      </c>
      <c r="S241" s="30">
        <f>Tides!H241</f>
        <v>0.21736111111111112</v>
      </c>
      <c r="T241" s="30">
        <f>Tides!I241</f>
        <v>0.88402777777777775</v>
      </c>
    </row>
    <row r="242" spans="1:20" ht="20" customHeight="1" x14ac:dyDescent="0.15">
      <c r="A242" s="2" t="str">
        <f>Tides!A242</f>
        <v>Sat 5</v>
      </c>
      <c r="B242" s="43">
        <f>IF(ISNUMBER(TIMEVALUE(LEFT(Tides!C242,8))),TIMEVALUE(LEFT(Tides!C242,8)),"")</f>
        <v>0.34513888888888888</v>
      </c>
      <c r="C242" s="38">
        <f>IF(ISNUMBER(VALUE(LEFT(RIGHT(Tides!C242,6),4))),VALUE(LEFT(RIGHT(Tides!C242,6),4)),"")</f>
        <v>0.8</v>
      </c>
      <c r="D242" s="74">
        <f t="shared" si="51"/>
        <v>2</v>
      </c>
      <c r="E242" s="43">
        <f>IF(ISNUMBER(TIMEVALUE(LEFT(Tides!E242,8))),TIMEVALUE(LEFT(Tides!E242,8)),"")</f>
        <v>0.84930555555555554</v>
      </c>
      <c r="F242" s="38">
        <f>IF(ISNUMBER(VALUE(LEFT(RIGHT(Tides!E242,6),4))),VALUE(LEFT(RIGHT(Tides!E242,6),4)),"")</f>
        <v>1.2</v>
      </c>
      <c r="G242" s="74">
        <f t="shared" si="52"/>
        <v>2</v>
      </c>
      <c r="I242" s="18" t="str">
        <f t="shared" si="53"/>
        <v>Sat 5</v>
      </c>
      <c r="J242" s="9" t="str">
        <f>IF(ISTEXT(Tides!B242),Tides!B242,"")</f>
        <v>2:04 AM / 4.1 m</v>
      </c>
      <c r="K242" s="9" t="str">
        <f>IF(ISTEXT(Tides!C242),Tides!C242,"")</f>
        <v>8:17 AM / 0.8 m</v>
      </c>
      <c r="L242" s="9" t="str">
        <f>IF(ISTEXT(Tides!D242),Tides!D242,"")</f>
        <v>2:39 PM / 3.9 m</v>
      </c>
      <c r="M242" s="9" t="str">
        <f>IF(ISTEXT(Tides!E242),Tides!E242,"")</f>
        <v>8:23 PM / 1.2 m</v>
      </c>
      <c r="N242" s="9" t="str">
        <f>IF(ISTEXT(Tides!F242),Tides!F242,"")</f>
        <v/>
      </c>
      <c r="O242" s="56">
        <f t="shared" si="54"/>
        <v>0.26180555555555557</v>
      </c>
      <c r="P242" s="57">
        <f t="shared" si="55"/>
        <v>0.4284722222222222</v>
      </c>
      <c r="Q242" s="56">
        <f t="shared" si="56"/>
        <v>0.76597222222222217</v>
      </c>
      <c r="R242" s="58">
        <f t="shared" si="57"/>
        <v>0.93263888888888891</v>
      </c>
      <c r="S242" s="30">
        <f>Tides!H242</f>
        <v>0.21875</v>
      </c>
      <c r="T242" s="30">
        <f>Tides!I242</f>
        <v>0.88263888888888886</v>
      </c>
    </row>
    <row r="243" spans="1:20" ht="20" customHeight="1" x14ac:dyDescent="0.15">
      <c r="A243" s="2" t="str">
        <f>Tides!A243</f>
        <v>Sun 6</v>
      </c>
      <c r="B243" s="43">
        <f>IF(ISNUMBER(TIMEVALUE(LEFT(Tides!C243,8))),TIMEVALUE(LEFT(Tides!C243,8)),"")</f>
        <v>0.36875000000000002</v>
      </c>
      <c r="C243" s="38">
        <f>IF(ISNUMBER(VALUE(LEFT(RIGHT(Tides!C243,6),4))),VALUE(LEFT(RIGHT(Tides!C243,6),4)),"")</f>
        <v>0.7</v>
      </c>
      <c r="D243" s="74">
        <f t="shared" si="51"/>
        <v>2</v>
      </c>
      <c r="E243" s="43">
        <f>IF(ISNUMBER(TIMEVALUE(LEFT(Tides!E243,8))),TIMEVALUE(LEFT(Tides!E243,8)),"")</f>
        <v>0.87222222222222223</v>
      </c>
      <c r="F243" s="38">
        <f>IF(ISNUMBER(VALUE(LEFT(RIGHT(Tides!E243,6),4))),VALUE(LEFT(RIGHT(Tides!E243,6),4)),"")</f>
        <v>1.1000000000000001</v>
      </c>
      <c r="G243" s="74">
        <f t="shared" si="52"/>
        <v>2</v>
      </c>
      <c r="I243" s="18" t="str">
        <f t="shared" si="53"/>
        <v>Sun 6</v>
      </c>
      <c r="J243" s="9" t="str">
        <f>IF(ISTEXT(Tides!B243),Tides!B243,"")</f>
        <v>2:39 AM / 4.2 m</v>
      </c>
      <c r="K243" s="9" t="str">
        <f>IF(ISTEXT(Tides!C243),Tides!C243,"")</f>
        <v>8:51 AM / 0.7 m</v>
      </c>
      <c r="L243" s="9" t="str">
        <f>IF(ISTEXT(Tides!D243),Tides!D243,"")</f>
        <v>3:12 PM / 3.9 m</v>
      </c>
      <c r="M243" s="9" t="str">
        <f>IF(ISTEXT(Tides!E243),Tides!E243,"")</f>
        <v>8:56 PM / 1.1 m</v>
      </c>
      <c r="N243" s="9" t="str">
        <f>IF(ISTEXT(Tides!F243),Tides!F243,"")</f>
        <v/>
      </c>
      <c r="O243" s="56">
        <f t="shared" si="54"/>
        <v>0.28541666666666671</v>
      </c>
      <c r="P243" s="57">
        <f t="shared" si="55"/>
        <v>0.45208333333333334</v>
      </c>
      <c r="Q243" s="56">
        <f t="shared" si="56"/>
        <v>0.78888888888888886</v>
      </c>
      <c r="R243" s="58">
        <f t="shared" si="57"/>
        <v>0.9555555555555556</v>
      </c>
      <c r="S243" s="30">
        <f>Tides!H243</f>
        <v>0.22013888888888888</v>
      </c>
      <c r="T243" s="30">
        <f>Tides!I243</f>
        <v>0.88124999999999998</v>
      </c>
    </row>
    <row r="244" spans="1:20" ht="20" customHeight="1" x14ac:dyDescent="0.15">
      <c r="A244" s="2" t="str">
        <f>Tides!A244</f>
        <v>Mon 7</v>
      </c>
      <c r="B244" s="43">
        <f>IF(ISNUMBER(TIMEVALUE(LEFT(Tides!C244,8))),TIMEVALUE(LEFT(Tides!C244,8)),"")</f>
        <v>0.39097222222222222</v>
      </c>
      <c r="C244" s="38">
        <f>IF(ISNUMBER(VALUE(LEFT(RIGHT(Tides!C244,6),4))),VALUE(LEFT(RIGHT(Tides!C244,6),4)),"")</f>
        <v>0.7</v>
      </c>
      <c r="D244" s="74">
        <f t="shared" si="51"/>
        <v>2</v>
      </c>
      <c r="E244" s="43">
        <f>IF(ISNUMBER(TIMEVALUE(LEFT(Tides!E244,8))),TIMEVALUE(LEFT(Tides!E244,8)),"")</f>
        <v>0.89444444444444449</v>
      </c>
      <c r="F244" s="38">
        <f>IF(ISNUMBER(VALUE(LEFT(RIGHT(Tides!E244,6),4))),VALUE(LEFT(RIGHT(Tides!E244,6),4)),"")</f>
        <v>1.1000000000000001</v>
      </c>
      <c r="G244" s="74">
        <f t="shared" si="52"/>
        <v>2</v>
      </c>
      <c r="I244" s="18" t="str">
        <f t="shared" si="53"/>
        <v>Mon 7</v>
      </c>
      <c r="J244" s="9" t="str">
        <f>IF(ISTEXT(Tides!B244),Tides!B244,"")</f>
        <v>3:12 AM / 4.3 m</v>
      </c>
      <c r="K244" s="9" t="str">
        <f>IF(ISTEXT(Tides!C244),Tides!C244,"")</f>
        <v>9:23 AM / 0.7 m</v>
      </c>
      <c r="L244" s="9" t="str">
        <f>IF(ISTEXT(Tides!D244),Tides!D244,"")</f>
        <v>3:42 PM / 3.9 m</v>
      </c>
      <c r="M244" s="9" t="str">
        <f>IF(ISTEXT(Tides!E244),Tides!E244,"")</f>
        <v>9:28 PM / 1.1 m</v>
      </c>
      <c r="N244" s="9" t="str">
        <f>IF(ISTEXT(Tides!F244),Tides!F244,"")</f>
        <v/>
      </c>
      <c r="O244" s="56">
        <f t="shared" si="54"/>
        <v>0.30763888888888891</v>
      </c>
      <c r="P244" s="57">
        <f t="shared" si="55"/>
        <v>0.47430555555555554</v>
      </c>
      <c r="Q244" s="56">
        <f t="shared" si="56"/>
        <v>0.81111111111111112</v>
      </c>
      <c r="R244" s="58">
        <f t="shared" si="57"/>
        <v>0.97777777777777786</v>
      </c>
      <c r="S244" s="30">
        <f>Tides!H244</f>
        <v>0.22152777777777777</v>
      </c>
      <c r="T244" s="30">
        <f>Tides!I244</f>
        <v>0.87986111111111109</v>
      </c>
    </row>
    <row r="245" spans="1:20" ht="20" customHeight="1" x14ac:dyDescent="0.15">
      <c r="A245" s="2" t="str">
        <f>Tides!A245</f>
        <v>Tue 8</v>
      </c>
      <c r="B245" s="43">
        <f>IF(ISNUMBER(TIMEVALUE(LEFT(Tides!C245,8))),TIMEVALUE(LEFT(Tides!C245,8)),"")</f>
        <v>0.41249999999999998</v>
      </c>
      <c r="C245" s="38">
        <f>IF(ISNUMBER(VALUE(LEFT(RIGHT(Tides!C245,6),4))),VALUE(LEFT(RIGHT(Tides!C245,6),4)),"")</f>
        <v>0.8</v>
      </c>
      <c r="D245" s="74">
        <f t="shared" si="51"/>
        <v>2</v>
      </c>
      <c r="E245" s="43">
        <f>IF(ISNUMBER(TIMEVALUE(LEFT(Tides!E245,8))),TIMEVALUE(LEFT(Tides!E245,8)),"")</f>
        <v>0.91597222222222219</v>
      </c>
      <c r="F245" s="38">
        <f>IF(ISNUMBER(VALUE(LEFT(RIGHT(Tides!E245,6),4))),VALUE(LEFT(RIGHT(Tides!E245,6),4)),"")</f>
        <v>1.1000000000000001</v>
      </c>
      <c r="G245" s="74">
        <f t="shared" si="52"/>
        <v>2</v>
      </c>
      <c r="I245" s="18" t="str">
        <f t="shared" si="53"/>
        <v>Tue 8</v>
      </c>
      <c r="J245" s="9" t="str">
        <f>IF(ISTEXT(Tides!B245),Tides!B245,"")</f>
        <v>3:44 AM / 4.3 m</v>
      </c>
      <c r="K245" s="9" t="str">
        <f>IF(ISTEXT(Tides!C245),Tides!C245,"")</f>
        <v>9:54 AM / 0.8 m</v>
      </c>
      <c r="L245" s="9" t="str">
        <f>IF(ISTEXT(Tides!D245),Tides!D245,"")</f>
        <v>4:12 PM / 3.9 m</v>
      </c>
      <c r="M245" s="9" t="str">
        <f>IF(ISTEXT(Tides!E245),Tides!E245,"")</f>
        <v>9:59 PM / 1.1 m</v>
      </c>
      <c r="N245" s="9" t="str">
        <f>IF(ISTEXT(Tides!F245),Tides!F245,"")</f>
        <v/>
      </c>
      <c r="O245" s="56">
        <f t="shared" si="54"/>
        <v>0.32916666666666666</v>
      </c>
      <c r="P245" s="57">
        <f t="shared" si="55"/>
        <v>0.49583333333333329</v>
      </c>
      <c r="Q245" s="56">
        <f t="shared" si="56"/>
        <v>0.83263888888888882</v>
      </c>
      <c r="R245" s="58">
        <f t="shared" si="57"/>
        <v>0.99930555555555556</v>
      </c>
      <c r="S245" s="30">
        <f>Tides!H245</f>
        <v>0.22291666666666668</v>
      </c>
      <c r="T245" s="30">
        <f>Tides!I245</f>
        <v>0.87777777777777777</v>
      </c>
    </row>
    <row r="246" spans="1:20" ht="20" customHeight="1" x14ac:dyDescent="0.15">
      <c r="A246" s="2" t="str">
        <f>Tides!A246</f>
        <v>Wed 9</v>
      </c>
      <c r="B246" s="43">
        <f>IF(ISNUMBER(TIMEVALUE(LEFT(Tides!C246,8))),TIMEVALUE(LEFT(Tides!C246,8)),"")</f>
        <v>0.43472222222222223</v>
      </c>
      <c r="C246" s="38">
        <f>IF(ISNUMBER(VALUE(LEFT(RIGHT(Tides!C246,6),4))),VALUE(LEFT(RIGHT(Tides!C246,6),4)),"")</f>
        <v>0.9</v>
      </c>
      <c r="D246" s="74">
        <f t="shared" si="51"/>
        <v>2</v>
      </c>
      <c r="E246" s="43">
        <f>IF(ISNUMBER(TIMEVALUE(LEFT(Tides!E246,8))),TIMEVALUE(LEFT(Tides!E246,8)),"")</f>
        <v>0.9375</v>
      </c>
      <c r="F246" s="38">
        <f>IF(ISNUMBER(VALUE(LEFT(RIGHT(Tides!E246,6),4))),VALUE(LEFT(RIGHT(Tides!E246,6),4)),"")</f>
        <v>1.2</v>
      </c>
      <c r="G246" s="74">
        <f t="shared" si="52"/>
        <v>2</v>
      </c>
      <c r="I246" s="18" t="str">
        <f t="shared" si="53"/>
        <v>Wed 9</v>
      </c>
      <c r="J246" s="9" t="str">
        <f>IF(ISTEXT(Tides!B246),Tides!B246,"")</f>
        <v>4:15 AM / 4.2 m</v>
      </c>
      <c r="K246" s="9" t="str">
        <f>IF(ISTEXT(Tides!C246),Tides!C246,"")</f>
        <v>10:26 AM / 0.9 m</v>
      </c>
      <c r="L246" s="9" t="str">
        <f>IF(ISTEXT(Tides!D246),Tides!D246,"")</f>
        <v>4:42 PM / 3.8 m</v>
      </c>
      <c r="M246" s="9" t="str">
        <f>IF(ISTEXT(Tides!E246),Tides!E246,"")</f>
        <v>10:30 PM / 1.2 m</v>
      </c>
      <c r="N246" s="9" t="str">
        <f>IF(ISTEXT(Tides!F246),Tides!F246,"")</f>
        <v/>
      </c>
      <c r="O246" s="56">
        <f t="shared" si="54"/>
        <v>0.35138888888888892</v>
      </c>
      <c r="P246" s="57">
        <f t="shared" si="55"/>
        <v>0.5180555555555556</v>
      </c>
      <c r="Q246" s="56">
        <f t="shared" si="56"/>
        <v>0.85416666666666663</v>
      </c>
      <c r="R246" s="58">
        <f t="shared" si="57"/>
        <v>1.0208333333333333</v>
      </c>
      <c r="S246" s="30">
        <f>Tides!H246</f>
        <v>0.22430555555555556</v>
      </c>
      <c r="T246" s="30">
        <f>Tides!I246</f>
        <v>0.87638888888888888</v>
      </c>
    </row>
    <row r="247" spans="1:20" ht="20" customHeight="1" x14ac:dyDescent="0.15">
      <c r="A247" s="2" t="str">
        <f>Tides!A247</f>
        <v>Thu 10</v>
      </c>
      <c r="B247" s="43">
        <f>IF(ISNUMBER(TIMEVALUE(LEFT(Tides!C247,8))),TIMEVALUE(LEFT(Tides!C247,8)),"")</f>
        <v>0.45624999999999999</v>
      </c>
      <c r="C247" s="38">
        <f>IF(ISNUMBER(VALUE(LEFT(RIGHT(Tides!C247,6),4))),VALUE(LEFT(RIGHT(Tides!C247,6),4)),"")</f>
        <v>1</v>
      </c>
      <c r="D247" s="74">
        <f t="shared" si="51"/>
        <v>2</v>
      </c>
      <c r="E247" s="43">
        <f>IF(ISNUMBER(TIMEVALUE(LEFT(Tides!E247,8))),TIMEVALUE(LEFT(Tides!E247,8)),"")</f>
        <v>0.95972222222222225</v>
      </c>
      <c r="F247" s="38">
        <f>IF(ISNUMBER(VALUE(LEFT(RIGHT(Tides!E247,6),4))),VALUE(LEFT(RIGHT(Tides!E247,6),4)),"")</f>
        <v>1.3</v>
      </c>
      <c r="G247" s="74">
        <f t="shared" si="52"/>
        <v>2</v>
      </c>
      <c r="I247" s="18" t="str">
        <f t="shared" si="53"/>
        <v>Thu 10</v>
      </c>
      <c r="J247" s="9" t="str">
        <f>IF(ISTEXT(Tides!B247),Tides!B247,"")</f>
        <v>4:47 AM / 4.1 m</v>
      </c>
      <c r="K247" s="9" t="str">
        <f>IF(ISTEXT(Tides!C247),Tides!C247,"")</f>
        <v>10:57 AM / 1.0 m</v>
      </c>
      <c r="L247" s="9" t="str">
        <f>IF(ISTEXT(Tides!D247),Tides!D247,"")</f>
        <v>5:13 PM / 3.7 m</v>
      </c>
      <c r="M247" s="9" t="str">
        <f>IF(ISTEXT(Tides!E247),Tides!E247,"")</f>
        <v>11:02 PM / 1.3 m</v>
      </c>
      <c r="N247" s="9" t="str">
        <f>IF(ISTEXT(Tides!F247),Tides!F247,"")</f>
        <v/>
      </c>
      <c r="O247" s="56">
        <f t="shared" si="54"/>
        <v>0.37291666666666667</v>
      </c>
      <c r="P247" s="57">
        <f t="shared" si="55"/>
        <v>0.5395833333333333</v>
      </c>
      <c r="Q247" s="56">
        <f t="shared" si="56"/>
        <v>0.87638888888888888</v>
      </c>
      <c r="R247" s="58">
        <f t="shared" si="57"/>
        <v>1.0430555555555556</v>
      </c>
      <c r="S247" s="30">
        <f>Tides!H247</f>
        <v>0.22569444444444445</v>
      </c>
      <c r="T247" s="30">
        <f>Tides!I247</f>
        <v>0.875</v>
      </c>
    </row>
    <row r="248" spans="1:20" ht="20" customHeight="1" x14ac:dyDescent="0.15">
      <c r="A248" s="2" t="str">
        <f>Tides!A248</f>
        <v>Fri 11</v>
      </c>
      <c r="B248" s="43">
        <f>IF(ISNUMBER(TIMEVALUE(LEFT(Tides!C248,8))),TIMEVALUE(LEFT(Tides!C248,8)),"")</f>
        <v>0.47916666666666669</v>
      </c>
      <c r="C248" s="38">
        <f>IF(ISNUMBER(VALUE(LEFT(RIGHT(Tides!C248,6),4))),VALUE(LEFT(RIGHT(Tides!C248,6),4)),"")</f>
        <v>1.2</v>
      </c>
      <c r="D248" s="74">
        <f t="shared" si="51"/>
        <v>2</v>
      </c>
      <c r="E248" s="43">
        <f>IF(ISNUMBER(TIMEVALUE(LEFT(Tides!E248,8))),TIMEVALUE(LEFT(Tides!E248,8)),"")</f>
        <v>0.98402777777777772</v>
      </c>
      <c r="F248" s="38">
        <f>IF(ISNUMBER(VALUE(LEFT(RIGHT(Tides!E248,6),4))),VALUE(LEFT(RIGHT(Tides!E248,6),4)),"")</f>
        <v>1.4</v>
      </c>
      <c r="G248" s="74">
        <f t="shared" si="52"/>
        <v>1.5</v>
      </c>
      <c r="I248" s="18" t="str">
        <f t="shared" si="53"/>
        <v>Fri 11</v>
      </c>
      <c r="J248" s="9" t="str">
        <f>IF(ISTEXT(Tides!B248),Tides!B248,"")</f>
        <v>5:20 AM / 3.9 m</v>
      </c>
      <c r="K248" s="9" t="str">
        <f>IF(ISTEXT(Tides!C248),Tides!C248,"")</f>
        <v>11:30 AM / 1.2 m</v>
      </c>
      <c r="L248" s="9" t="str">
        <f>IF(ISTEXT(Tides!D248),Tides!D248,"")</f>
        <v>5:48 PM / 3.6 m</v>
      </c>
      <c r="M248" s="9" t="str">
        <f>IF(ISTEXT(Tides!E248),Tides!E248,"")</f>
        <v>11:37 PM / 1.4 m</v>
      </c>
      <c r="N248" s="9" t="str">
        <f>IF(ISTEXT(Tides!F248),Tides!F248,"")</f>
        <v/>
      </c>
      <c r="O248" s="56">
        <f t="shared" si="54"/>
        <v>0.39583333333333337</v>
      </c>
      <c r="P248" s="57">
        <f t="shared" si="55"/>
        <v>0.5625</v>
      </c>
      <c r="Q248" s="56">
        <f t="shared" si="56"/>
        <v>0.92152777777777772</v>
      </c>
      <c r="R248" s="58">
        <f t="shared" si="57"/>
        <v>1.0465277777777777</v>
      </c>
      <c r="S248" s="30">
        <f>Tides!H248</f>
        <v>0.22708333333333333</v>
      </c>
      <c r="T248" s="30">
        <f>Tides!I248</f>
        <v>0.87291666666666667</v>
      </c>
    </row>
    <row r="249" spans="1:20" ht="20" customHeight="1" x14ac:dyDescent="0.15">
      <c r="A249" s="2" t="str">
        <f>Tides!A249</f>
        <v>Sat 12</v>
      </c>
      <c r="B249" s="43">
        <f>IF(ISNUMBER(TIMEVALUE(LEFT(Tides!C249,8))),TIMEVALUE(LEFT(Tides!C249,8)),"")</f>
        <v>0.50486111111111109</v>
      </c>
      <c r="C249" s="38">
        <f>IF(ISNUMBER(VALUE(LEFT(RIGHT(Tides!C249,6),4))),VALUE(LEFT(RIGHT(Tides!C249,6),4)),"")</f>
        <v>1.4</v>
      </c>
      <c r="D249" s="74">
        <f t="shared" si="51"/>
        <v>1.5</v>
      </c>
      <c r="E249" s="43" t="str">
        <f>IF(ISNUMBER(TIMEVALUE(LEFT(Tides!E249,8))),TIMEVALUE(LEFT(Tides!E249,8)),"")</f>
        <v/>
      </c>
      <c r="F249" s="38" t="str">
        <f>IF(ISNUMBER(VALUE(LEFT(RIGHT(Tides!E249,6),4))),VALUE(LEFT(RIGHT(Tides!E249,6),4)),"")</f>
        <v/>
      </c>
      <c r="G249" s="74" t="str">
        <f t="shared" si="52"/>
        <v>No Restriction</v>
      </c>
      <c r="I249" s="18" t="str">
        <f t="shared" si="53"/>
        <v>Sat 12</v>
      </c>
      <c r="J249" s="9" t="str">
        <f>IF(ISTEXT(Tides!B249),Tides!B249,"")</f>
        <v>5:56 AM / 3.7 m</v>
      </c>
      <c r="K249" s="9" t="str">
        <f>IF(ISTEXT(Tides!C249),Tides!C249,"")</f>
        <v>12:07 PM / 1.4 m</v>
      </c>
      <c r="L249" s="9" t="str">
        <f>IF(ISTEXT(Tides!D249),Tides!D249,"")</f>
        <v>6:28 PM / 3.5 m</v>
      </c>
      <c r="M249" s="9" t="str">
        <f>IF(ISTEXT(Tides!E249),Tides!E249,"")</f>
        <v/>
      </c>
      <c r="N249" s="9" t="str">
        <f>IF(ISTEXT(Tides!F249),Tides!F249,"")</f>
        <v/>
      </c>
      <c r="O249" s="56">
        <f t="shared" si="54"/>
        <v>0.44236111111111109</v>
      </c>
      <c r="P249" s="57">
        <f t="shared" si="55"/>
        <v>0.56736111111111109</v>
      </c>
      <c r="Q249" s="56" t="str">
        <f t="shared" si="56"/>
        <v/>
      </c>
      <c r="R249" s="58" t="str">
        <f t="shared" si="57"/>
        <v/>
      </c>
      <c r="S249" s="30">
        <f>Tides!H249</f>
        <v>0.22847222222222222</v>
      </c>
      <c r="T249" s="30">
        <f>Tides!I249</f>
        <v>0.87152777777777779</v>
      </c>
    </row>
    <row r="250" spans="1:20" ht="20" customHeight="1" x14ac:dyDescent="0.15">
      <c r="A250" s="2" t="str">
        <f>Tides!A250</f>
        <v>Sun 13</v>
      </c>
      <c r="B250" s="43">
        <f>IF(ISNUMBER(TIMEVALUE(LEFT(Tides!C250,8))),TIMEVALUE(LEFT(Tides!C250,8)),"")</f>
        <v>1.2500000000000001E-2</v>
      </c>
      <c r="C250" s="38">
        <f>IF(ISNUMBER(VALUE(LEFT(RIGHT(Tides!C250,6),4))),VALUE(LEFT(RIGHT(Tides!C250,6),4)),"")</f>
        <v>1.6</v>
      </c>
      <c r="D250" s="74">
        <f t="shared" si="51"/>
        <v>1.5</v>
      </c>
      <c r="E250" s="43">
        <f>IF(ISNUMBER(TIMEVALUE(LEFT(Tides!E250,8))),TIMEVALUE(LEFT(Tides!E250,8)),"")</f>
        <v>0.53541666666666665</v>
      </c>
      <c r="F250" s="38">
        <f>IF(ISNUMBER(VALUE(LEFT(RIGHT(Tides!E250,6),4))),VALUE(LEFT(RIGHT(Tides!E250,6),4)),"")</f>
        <v>1.6</v>
      </c>
      <c r="G250" s="74">
        <f t="shared" si="52"/>
        <v>1.5</v>
      </c>
      <c r="I250" s="18" t="str">
        <f t="shared" si="53"/>
        <v>Sun 13</v>
      </c>
      <c r="J250" s="9" t="str">
        <f>IF(ISTEXT(Tides!B250),Tides!B250,"")</f>
        <v/>
      </c>
      <c r="K250" s="9" t="str">
        <f>IF(ISTEXT(Tides!C250),Tides!C250,"")</f>
        <v>12:18 AM / 1.6 m</v>
      </c>
      <c r="L250" s="9" t="str">
        <f>IF(ISTEXT(Tides!D250),Tides!D250,"")</f>
        <v>6:42 AM / 3.6 m</v>
      </c>
      <c r="M250" s="9" t="str">
        <f>IF(ISTEXT(Tides!E250),Tides!E250,"")</f>
        <v>12:51 PM / 1.6 m</v>
      </c>
      <c r="N250" s="9" t="str">
        <f>IF(ISTEXT(Tides!F250),Tides!F250,"")</f>
        <v>7:18 PM / 3.3 m</v>
      </c>
      <c r="O250" s="56">
        <f t="shared" si="54"/>
        <v>23.95</v>
      </c>
      <c r="P250" s="57">
        <f t="shared" si="55"/>
        <v>7.4999999999999997E-2</v>
      </c>
      <c r="Q250" s="56">
        <f t="shared" si="56"/>
        <v>0.47291666666666665</v>
      </c>
      <c r="R250" s="58">
        <f t="shared" si="57"/>
        <v>0.59791666666666665</v>
      </c>
      <c r="S250" s="30">
        <f>Tides!H250</f>
        <v>0.2298611111111111</v>
      </c>
      <c r="T250" s="30">
        <f>Tides!I250</f>
        <v>0.86944444444444446</v>
      </c>
    </row>
    <row r="251" spans="1:20" ht="20" customHeight="1" x14ac:dyDescent="0.15">
      <c r="A251" s="2" t="str">
        <f>Tides!A251</f>
        <v>Mon 14</v>
      </c>
      <c r="B251" s="43">
        <f>IF(ISNUMBER(TIMEVALUE(LEFT(Tides!C251,8))),TIMEVALUE(LEFT(Tides!C251,8)),"")</f>
        <v>4.8611111111111112E-2</v>
      </c>
      <c r="C251" s="38">
        <f>IF(ISNUMBER(VALUE(LEFT(RIGHT(Tides!C251,6),4))),VALUE(LEFT(RIGHT(Tides!C251,6),4)),"")</f>
        <v>1.8</v>
      </c>
      <c r="D251" s="74" t="str">
        <f t="shared" si="51"/>
        <v>No Restriction</v>
      </c>
      <c r="E251" s="43">
        <f>IF(ISNUMBER(TIMEVALUE(LEFT(Tides!E251,8))),TIMEVALUE(LEFT(Tides!E251,8)),"")</f>
        <v>0.57777777777777772</v>
      </c>
      <c r="F251" s="38">
        <f>IF(ISNUMBER(VALUE(LEFT(RIGHT(Tides!E251,6),4))),VALUE(LEFT(RIGHT(Tides!E251,6),4)),"")</f>
        <v>1.8</v>
      </c>
      <c r="G251" s="74" t="str">
        <f t="shared" si="52"/>
        <v>No Restriction</v>
      </c>
      <c r="I251" s="18" t="str">
        <f t="shared" si="53"/>
        <v>Mon 14</v>
      </c>
      <c r="J251" s="9" t="str">
        <f>IF(ISTEXT(Tides!B251),Tides!B251,"")</f>
        <v/>
      </c>
      <c r="K251" s="9" t="str">
        <f>IF(ISTEXT(Tides!C251),Tides!C251,"")</f>
        <v>1:10 AM / 1.8 m</v>
      </c>
      <c r="L251" s="9" t="str">
        <f>IF(ISTEXT(Tides!D251),Tides!D251,"")</f>
        <v>7:42 AM / 3.4 m</v>
      </c>
      <c r="M251" s="9" t="str">
        <f>IF(ISTEXT(Tides!E251),Tides!E251,"")</f>
        <v>1:52 PM / 1.8 m</v>
      </c>
      <c r="N251" s="9" t="str">
        <f>IF(ISTEXT(Tides!F251),Tides!F251,"")</f>
        <v>8:24 PM / 3.2 m</v>
      </c>
      <c r="O251" s="56" t="str">
        <f t="shared" si="54"/>
        <v/>
      </c>
      <c r="P251" s="57" t="str">
        <f t="shared" si="55"/>
        <v/>
      </c>
      <c r="Q251" s="56" t="str">
        <f t="shared" si="56"/>
        <v/>
      </c>
      <c r="R251" s="58" t="str">
        <f t="shared" si="57"/>
        <v/>
      </c>
      <c r="S251" s="30">
        <f>Tides!H251</f>
        <v>0.23125000000000001</v>
      </c>
      <c r="T251" s="30">
        <f>Tides!I251</f>
        <v>0.86805555555555558</v>
      </c>
    </row>
    <row r="252" spans="1:20" ht="20" customHeight="1" x14ac:dyDescent="0.15">
      <c r="A252" s="2" t="str">
        <f>Tides!A252</f>
        <v>Tue 15</v>
      </c>
      <c r="B252" s="43">
        <f>IF(ISNUMBER(TIMEVALUE(LEFT(Tides!C252,8))),TIMEVALUE(LEFT(Tides!C252,8)),"")</f>
        <v>0.10069444444444445</v>
      </c>
      <c r="C252" s="38">
        <f>IF(ISNUMBER(VALUE(LEFT(RIGHT(Tides!C252,6),4))),VALUE(LEFT(RIGHT(Tides!C252,6),4)),"")</f>
        <v>1.9</v>
      </c>
      <c r="D252" s="74" t="str">
        <f t="shared" si="51"/>
        <v>No Restriction</v>
      </c>
      <c r="E252" s="43">
        <f>IF(ISNUMBER(TIMEVALUE(LEFT(Tides!E252,8))),TIMEVALUE(LEFT(Tides!E252,8)),"")</f>
        <v>0.63611111111111107</v>
      </c>
      <c r="F252" s="38">
        <f>IF(ISNUMBER(VALUE(LEFT(RIGHT(Tides!E252,6),4))),VALUE(LEFT(RIGHT(Tides!E252,6),4)),"")</f>
        <v>1.9</v>
      </c>
      <c r="G252" s="74" t="str">
        <f t="shared" si="52"/>
        <v>No Restriction</v>
      </c>
      <c r="I252" s="18" t="str">
        <f t="shared" si="53"/>
        <v>Tue 15</v>
      </c>
      <c r="J252" s="9" t="str">
        <f>IF(ISTEXT(Tides!B252),Tides!B252,"")</f>
        <v/>
      </c>
      <c r="K252" s="9" t="str">
        <f>IF(ISTEXT(Tides!C252),Tides!C252,"")</f>
        <v>2:25 AM / 1.9 m</v>
      </c>
      <c r="L252" s="9" t="str">
        <f>IF(ISTEXT(Tides!D252),Tides!D252,"")</f>
        <v>9:00 AM / 3.3 m</v>
      </c>
      <c r="M252" s="9" t="str">
        <f>IF(ISTEXT(Tides!E252),Tides!E252,"")</f>
        <v>3:16 PM / 1.9 m</v>
      </c>
      <c r="N252" s="9" t="str">
        <f>IF(ISTEXT(Tides!F252),Tides!F252,"")</f>
        <v>9:41 PM / 3.3 m</v>
      </c>
      <c r="O252" s="56" t="str">
        <f t="shared" si="54"/>
        <v/>
      </c>
      <c r="P252" s="57" t="str">
        <f t="shared" si="55"/>
        <v/>
      </c>
      <c r="Q252" s="56" t="str">
        <f t="shared" si="56"/>
        <v/>
      </c>
      <c r="R252" s="58" t="str">
        <f t="shared" si="57"/>
        <v/>
      </c>
      <c r="S252" s="30">
        <f>Tides!H252</f>
        <v>0.2326388888888889</v>
      </c>
      <c r="T252" s="30">
        <f>Tides!I252</f>
        <v>0.8666666666666667</v>
      </c>
    </row>
    <row r="253" spans="1:20" ht="20" customHeight="1" x14ac:dyDescent="0.15">
      <c r="A253" s="2" t="str">
        <f>Tides!A253</f>
        <v>Wed 16</v>
      </c>
      <c r="B253" s="43">
        <f>IF(ISNUMBER(TIMEVALUE(LEFT(Tides!C253,8))),TIMEVALUE(LEFT(Tides!C253,8)),"")</f>
        <v>0.16666666666666666</v>
      </c>
      <c r="C253" s="38">
        <f>IF(ISNUMBER(VALUE(LEFT(RIGHT(Tides!C253,6),4))),VALUE(LEFT(RIGHT(Tides!C253,6),4)),"")</f>
        <v>1.8</v>
      </c>
      <c r="D253" s="74" t="str">
        <f t="shared" si="51"/>
        <v>No Restriction</v>
      </c>
      <c r="E253" s="43">
        <f>IF(ISNUMBER(TIMEVALUE(LEFT(Tides!E253,8))),TIMEVALUE(LEFT(Tides!E253,8)),"")</f>
        <v>0.69652777777777775</v>
      </c>
      <c r="F253" s="38">
        <f>IF(ISNUMBER(VALUE(LEFT(RIGHT(Tides!E253,6),4))),VALUE(LEFT(RIGHT(Tides!E253,6),4)),"")</f>
        <v>1.8</v>
      </c>
      <c r="G253" s="74" t="str">
        <f t="shared" si="52"/>
        <v>No Restriction</v>
      </c>
      <c r="I253" s="18" t="str">
        <f t="shared" si="53"/>
        <v>Wed 16</v>
      </c>
      <c r="J253" s="9" t="str">
        <f>IF(ISTEXT(Tides!B253),Tides!B253,"")</f>
        <v/>
      </c>
      <c r="K253" s="9" t="str">
        <f>IF(ISTEXT(Tides!C253),Tides!C253,"")</f>
        <v>4:00 AM / 1.8 m</v>
      </c>
      <c r="L253" s="9" t="str">
        <f>IF(ISTEXT(Tides!D253),Tides!D253,"")</f>
        <v>10:25 AM / 3.4 m</v>
      </c>
      <c r="M253" s="9" t="str">
        <f>IF(ISTEXT(Tides!E253),Tides!E253,"")</f>
        <v>4:43 PM / 1.8 m</v>
      </c>
      <c r="N253" s="9" t="str">
        <f>IF(ISTEXT(Tides!F253),Tides!F253,"")</f>
        <v>10:55 PM / 3.4 m</v>
      </c>
      <c r="O253" s="56" t="str">
        <f t="shared" si="54"/>
        <v/>
      </c>
      <c r="P253" s="57" t="str">
        <f t="shared" si="55"/>
        <v/>
      </c>
      <c r="Q253" s="56" t="str">
        <f t="shared" si="56"/>
        <v/>
      </c>
      <c r="R253" s="58" t="str">
        <f t="shared" si="57"/>
        <v/>
      </c>
      <c r="S253" s="30">
        <f>Tides!H253</f>
        <v>0.23402777777777778</v>
      </c>
      <c r="T253" s="30">
        <f>Tides!I253</f>
        <v>0.86458333333333337</v>
      </c>
    </row>
    <row r="254" spans="1:20" ht="20" customHeight="1" x14ac:dyDescent="0.15">
      <c r="A254" s="2" t="str">
        <f>Tides!A254</f>
        <v>Thu 17</v>
      </c>
      <c r="B254" s="43">
        <f>IF(ISNUMBER(TIMEVALUE(LEFT(Tides!C254,8))),TIMEVALUE(LEFT(Tides!C254,8)),"")</f>
        <v>0.22083333333333333</v>
      </c>
      <c r="C254" s="38">
        <f>IF(ISNUMBER(VALUE(LEFT(RIGHT(Tides!C254,6),4))),VALUE(LEFT(RIGHT(Tides!C254,6),4)),"")</f>
        <v>1.5</v>
      </c>
      <c r="D254" s="74">
        <f t="shared" si="51"/>
        <v>1.5</v>
      </c>
      <c r="E254" s="43">
        <f>IF(ISNUMBER(TIMEVALUE(LEFT(Tides!E254,8))),TIMEVALUE(LEFT(Tides!E254,8)),"")</f>
        <v>0.7416666666666667</v>
      </c>
      <c r="F254" s="38">
        <f>IF(ISNUMBER(VALUE(LEFT(RIGHT(Tides!E254,6),4))),VALUE(LEFT(RIGHT(Tides!E254,6),4)),"")</f>
        <v>1.5</v>
      </c>
      <c r="G254" s="74">
        <f t="shared" si="52"/>
        <v>1.5</v>
      </c>
      <c r="I254" s="18" t="str">
        <f t="shared" si="53"/>
        <v>Thu 17</v>
      </c>
      <c r="J254" s="9" t="str">
        <f>IF(ISTEXT(Tides!B254),Tides!B254,"")</f>
        <v/>
      </c>
      <c r="K254" s="9" t="str">
        <f>IF(ISTEXT(Tides!C254),Tides!C254,"")</f>
        <v>5:18 AM / 1.5 m</v>
      </c>
      <c r="L254" s="9" t="str">
        <f>IF(ISTEXT(Tides!D254),Tides!D254,"")</f>
        <v>11:38 AM / 3.6 m</v>
      </c>
      <c r="M254" s="9" t="str">
        <f>IF(ISTEXT(Tides!E254),Tides!E254,"")</f>
        <v>5:48 PM / 1.5 m</v>
      </c>
      <c r="N254" s="9" t="str">
        <f>IF(ISTEXT(Tides!F254),Tides!F254,"")</f>
        <v>11:57 PM / 3.7 m</v>
      </c>
      <c r="O254" s="56">
        <f t="shared" si="54"/>
        <v>0.15833333333333333</v>
      </c>
      <c r="P254" s="57">
        <f t="shared" si="55"/>
        <v>0.28333333333333333</v>
      </c>
      <c r="Q254" s="56">
        <f t="shared" si="56"/>
        <v>0.6791666666666667</v>
      </c>
      <c r="R254" s="58">
        <f t="shared" si="57"/>
        <v>0.8041666666666667</v>
      </c>
      <c r="S254" s="30">
        <f>Tides!H254</f>
        <v>0.23541666666666666</v>
      </c>
      <c r="T254" s="30">
        <f>Tides!I254</f>
        <v>0.86319444444444449</v>
      </c>
    </row>
    <row r="255" spans="1:20" ht="20" customHeight="1" x14ac:dyDescent="0.15">
      <c r="A255" s="2" t="str">
        <f>Tides!A255</f>
        <v>Fri 18</v>
      </c>
      <c r="B255" s="43">
        <f>IF(ISNUMBER(TIMEVALUE(LEFT(Tides!C255,8))),TIMEVALUE(LEFT(Tides!C255,8)),"")</f>
        <v>0.26111111111111113</v>
      </c>
      <c r="C255" s="38">
        <f>IF(ISNUMBER(VALUE(LEFT(RIGHT(Tides!C255,6),4))),VALUE(LEFT(RIGHT(Tides!C255,6),4)),"")</f>
        <v>1.1000000000000001</v>
      </c>
      <c r="D255" s="74">
        <f t="shared" si="51"/>
        <v>2</v>
      </c>
      <c r="E255" s="43">
        <f>IF(ISNUMBER(TIMEVALUE(LEFT(Tides!E255,8))),TIMEVALUE(LEFT(Tides!E255,8)),"")</f>
        <v>0.77708333333333335</v>
      </c>
      <c r="F255" s="38">
        <f>IF(ISNUMBER(VALUE(LEFT(RIGHT(Tides!E255,6),4))),VALUE(LEFT(RIGHT(Tides!E255,6),4)),"")</f>
        <v>1.3</v>
      </c>
      <c r="G255" s="74">
        <f t="shared" si="52"/>
        <v>2</v>
      </c>
      <c r="I255" s="18" t="str">
        <f t="shared" si="53"/>
        <v>Fri 18</v>
      </c>
      <c r="J255" s="9" t="str">
        <f>IF(ISTEXT(Tides!B255),Tides!B255,"")</f>
        <v/>
      </c>
      <c r="K255" s="9" t="str">
        <f>IF(ISTEXT(Tides!C255),Tides!C255,"")</f>
        <v>6:16 AM / 1.1 m</v>
      </c>
      <c r="L255" s="9" t="str">
        <f>IF(ISTEXT(Tides!D255),Tides!D255,"")</f>
        <v>12:36 PM / 3.9 m</v>
      </c>
      <c r="M255" s="9" t="str">
        <f>IF(ISTEXT(Tides!E255),Tides!E255,"")</f>
        <v>6:39 PM / 1.3 m</v>
      </c>
      <c r="N255" s="9" t="str">
        <f>IF(ISTEXT(Tides!F255),Tides!F255,"")</f>
        <v/>
      </c>
      <c r="O255" s="56">
        <f t="shared" si="54"/>
        <v>0.17777777777777781</v>
      </c>
      <c r="P255" s="57">
        <f t="shared" si="55"/>
        <v>0.34444444444444444</v>
      </c>
      <c r="Q255" s="56">
        <f t="shared" si="56"/>
        <v>0.69374999999999998</v>
      </c>
      <c r="R255" s="58">
        <f t="shared" si="57"/>
        <v>0.86041666666666672</v>
      </c>
      <c r="S255" s="30">
        <f>Tides!H255</f>
        <v>0.23749999999999999</v>
      </c>
      <c r="T255" s="30">
        <f>Tides!I255</f>
        <v>0.86111111111111116</v>
      </c>
    </row>
    <row r="256" spans="1:20" ht="20" customHeight="1" x14ac:dyDescent="0.15">
      <c r="A256" s="2" t="str">
        <f>Tides!A256</f>
        <v>Sat 19</v>
      </c>
      <c r="B256" s="43">
        <f>IF(ISNUMBER(TIMEVALUE(LEFT(Tides!C256,8))),TIMEVALUE(LEFT(Tides!C256,8)),"")</f>
        <v>0.2951388888888889</v>
      </c>
      <c r="C256" s="38">
        <f>IF(ISNUMBER(VALUE(LEFT(RIGHT(Tides!C256,6),4))),VALUE(LEFT(RIGHT(Tides!C256,6),4)),"")</f>
        <v>0.8</v>
      </c>
      <c r="D256" s="74">
        <f t="shared" si="51"/>
        <v>2</v>
      </c>
      <c r="E256" s="43">
        <f>IF(ISNUMBER(TIMEVALUE(LEFT(Tides!E256,8))),TIMEVALUE(LEFT(Tides!E256,8)),"")</f>
        <v>0.80833333333333335</v>
      </c>
      <c r="F256" s="38">
        <f>IF(ISNUMBER(VALUE(LEFT(RIGHT(Tides!E256,6),4))),VALUE(LEFT(RIGHT(Tides!E256,6),4)),"")</f>
        <v>1</v>
      </c>
      <c r="G256" s="74">
        <f t="shared" si="52"/>
        <v>2</v>
      </c>
      <c r="I256" s="18" t="str">
        <f t="shared" si="53"/>
        <v>Sat 19</v>
      </c>
      <c r="J256" s="9" t="str">
        <f>IF(ISTEXT(Tides!B256),Tides!B256,"")</f>
        <v>12:49 AM / 4.1 m</v>
      </c>
      <c r="K256" s="9" t="str">
        <f>IF(ISTEXT(Tides!C256),Tides!C256,"")</f>
        <v>7:05 AM / 0.8 m</v>
      </c>
      <c r="L256" s="9" t="str">
        <f>IF(ISTEXT(Tides!D256),Tides!D256,"")</f>
        <v>1:26 PM / 4.1 m</v>
      </c>
      <c r="M256" s="9" t="str">
        <f>IF(ISTEXT(Tides!E256),Tides!E256,"")</f>
        <v>7:24 PM / 1.0 m</v>
      </c>
      <c r="N256" s="9" t="str">
        <f>IF(ISTEXT(Tides!F256),Tides!F256,"")</f>
        <v/>
      </c>
      <c r="O256" s="56">
        <f t="shared" si="54"/>
        <v>0.21180555555555558</v>
      </c>
      <c r="P256" s="57">
        <f t="shared" si="55"/>
        <v>0.37847222222222221</v>
      </c>
      <c r="Q256" s="56">
        <f t="shared" si="56"/>
        <v>0.72499999999999998</v>
      </c>
      <c r="R256" s="58">
        <f t="shared" si="57"/>
        <v>0.89166666666666672</v>
      </c>
      <c r="S256" s="30">
        <f>Tides!H256</f>
        <v>0.2388888888888889</v>
      </c>
      <c r="T256" s="30">
        <f>Tides!I256</f>
        <v>0.85972222222222228</v>
      </c>
    </row>
    <row r="257" spans="1:20" ht="20" customHeight="1" x14ac:dyDescent="0.15">
      <c r="A257" s="2" t="str">
        <f>Tides!A257</f>
        <v>Sun 20</v>
      </c>
      <c r="B257" s="43">
        <f>IF(ISNUMBER(TIMEVALUE(LEFT(Tides!C257,8))),TIMEVALUE(LEFT(Tides!C257,8)),"")</f>
        <v>0.3263888888888889</v>
      </c>
      <c r="C257" s="38">
        <f>IF(ISNUMBER(VALUE(LEFT(RIGHT(Tides!C257,6),4))),VALUE(LEFT(RIGHT(Tides!C257,6),4)),"")</f>
        <v>0.5</v>
      </c>
      <c r="D257" s="74">
        <f t="shared" si="51"/>
        <v>2.5</v>
      </c>
      <c r="E257" s="43">
        <f>IF(ISNUMBER(TIMEVALUE(LEFT(Tides!E257,8))),TIMEVALUE(LEFT(Tides!E257,8)),"")</f>
        <v>0.83750000000000002</v>
      </c>
      <c r="F257" s="38">
        <f>IF(ISNUMBER(VALUE(LEFT(RIGHT(Tides!E257,6),4))),VALUE(LEFT(RIGHT(Tides!E257,6),4)),"")</f>
        <v>0.8</v>
      </c>
      <c r="G257" s="74">
        <f t="shared" si="52"/>
        <v>2</v>
      </c>
      <c r="I257" s="18" t="str">
        <f t="shared" si="53"/>
        <v>Sun 20</v>
      </c>
      <c r="J257" s="9" t="str">
        <f>IF(ISTEXT(Tides!B257),Tides!B257,"")</f>
        <v>1:35 AM / 4.4 m</v>
      </c>
      <c r="K257" s="9" t="str">
        <f>IF(ISTEXT(Tides!C257),Tides!C257,"")</f>
        <v>7:50 AM / 0.5 m</v>
      </c>
      <c r="L257" s="9" t="str">
        <f>IF(ISTEXT(Tides!D257),Tides!D257,"")</f>
        <v>2:11 PM / 4.4 m</v>
      </c>
      <c r="M257" s="9" t="str">
        <f>IF(ISTEXT(Tides!E257),Tides!E257,"")</f>
        <v>8:06 PM / 0.8 m</v>
      </c>
      <c r="N257" s="9" t="str">
        <f>IF(ISTEXT(Tides!F257),Tides!F257,"")</f>
        <v/>
      </c>
      <c r="O257" s="56">
        <f t="shared" si="54"/>
        <v>0.22222222222222221</v>
      </c>
      <c r="P257" s="57">
        <f t="shared" si="55"/>
        <v>0.43055555555555558</v>
      </c>
      <c r="Q257" s="56">
        <f t="shared" si="56"/>
        <v>0.75416666666666665</v>
      </c>
      <c r="R257" s="58">
        <f t="shared" si="57"/>
        <v>0.92083333333333339</v>
      </c>
      <c r="S257" s="30">
        <f>Tides!H257</f>
        <v>0.24027777777777778</v>
      </c>
      <c r="T257" s="30">
        <f>Tides!I257</f>
        <v>0.85763888888888884</v>
      </c>
    </row>
    <row r="258" spans="1:20" ht="20" customHeight="1" x14ac:dyDescent="0.15">
      <c r="A258" s="2" t="str">
        <f>Tides!A258</f>
        <v>Mon 21</v>
      </c>
      <c r="B258" s="43">
        <f>IF(ISNUMBER(TIMEVALUE(LEFT(Tides!C258,8))),TIMEVALUE(LEFT(Tides!C258,8)),"")</f>
        <v>0.35625000000000001</v>
      </c>
      <c r="C258" s="38">
        <f>IF(ISNUMBER(VALUE(LEFT(RIGHT(Tides!C258,6),4))),VALUE(LEFT(RIGHT(Tides!C258,6),4)),"")</f>
        <v>0.2</v>
      </c>
      <c r="D258" s="74">
        <f t="shared" si="51"/>
        <v>2.5</v>
      </c>
      <c r="E258" s="43">
        <f>IF(ISNUMBER(TIMEVALUE(LEFT(Tides!E258,8))),TIMEVALUE(LEFT(Tides!E258,8)),"")</f>
        <v>0.86597222222222225</v>
      </c>
      <c r="F258" s="38">
        <f>IF(ISNUMBER(VALUE(LEFT(RIGHT(Tides!E258,6),4))),VALUE(LEFT(RIGHT(Tides!E258,6),4)),"")</f>
        <v>0.6</v>
      </c>
      <c r="G258" s="74">
        <f t="shared" si="52"/>
        <v>2.5</v>
      </c>
      <c r="I258" s="18" t="str">
        <f t="shared" si="53"/>
        <v>Mon 21</v>
      </c>
      <c r="J258" s="9" t="str">
        <f>IF(ISTEXT(Tides!B258),Tides!B258,"")</f>
        <v>2:19 AM / 4.6 m</v>
      </c>
      <c r="K258" s="9" t="str">
        <f>IF(ISTEXT(Tides!C258),Tides!C258,"")</f>
        <v>8:33 AM / 0.2 m</v>
      </c>
      <c r="L258" s="9" t="str">
        <f>IF(ISTEXT(Tides!D258),Tides!D258,"")</f>
        <v>2:55 PM / 4.5 m</v>
      </c>
      <c r="M258" s="9" t="str">
        <f>IF(ISTEXT(Tides!E258),Tides!E258,"")</f>
        <v>8:47 PM / 0.6 m</v>
      </c>
      <c r="N258" s="9" t="str">
        <f>IF(ISTEXT(Tides!F258),Tides!F258,"")</f>
        <v/>
      </c>
      <c r="O258" s="56">
        <f t="shared" si="54"/>
        <v>0.25208333333333333</v>
      </c>
      <c r="P258" s="57">
        <f t="shared" si="55"/>
        <v>0.4604166666666667</v>
      </c>
      <c r="Q258" s="56">
        <f t="shared" si="56"/>
        <v>0.76180555555555562</v>
      </c>
      <c r="R258" s="58">
        <f t="shared" si="57"/>
        <v>0.97013888888888888</v>
      </c>
      <c r="S258" s="30">
        <f>Tides!H258</f>
        <v>0.24166666666666667</v>
      </c>
      <c r="T258" s="30">
        <f>Tides!I258</f>
        <v>0.85555555555555551</v>
      </c>
    </row>
    <row r="259" spans="1:20" ht="20" customHeight="1" x14ac:dyDescent="0.15">
      <c r="A259" s="2" t="str">
        <f>Tides!A259</f>
        <v>Tue 22</v>
      </c>
      <c r="B259" s="43">
        <f>IF(ISNUMBER(TIMEVALUE(LEFT(Tides!C259,8))),TIMEVALUE(LEFT(Tides!C259,8)),"")</f>
        <v>0.38541666666666669</v>
      </c>
      <c r="C259" s="38">
        <f>IF(ISNUMBER(VALUE(LEFT(RIGHT(Tides!C259,6),4))),VALUE(LEFT(RIGHT(Tides!C259,6),4)),"")</f>
        <v>0.1</v>
      </c>
      <c r="D259" s="74">
        <f t="shared" si="51"/>
        <v>2.5</v>
      </c>
      <c r="E259" s="43">
        <f>IF(ISNUMBER(TIMEVALUE(LEFT(Tides!E259,8))),TIMEVALUE(LEFT(Tides!E259,8)),"")</f>
        <v>0.89444444444444449</v>
      </c>
      <c r="F259" s="38">
        <f>IF(ISNUMBER(VALUE(LEFT(RIGHT(Tides!E259,6),4))),VALUE(LEFT(RIGHT(Tides!E259,6),4)),"")</f>
        <v>0.6</v>
      </c>
      <c r="G259" s="74">
        <f t="shared" si="52"/>
        <v>2.5</v>
      </c>
      <c r="I259" s="18" t="str">
        <f t="shared" si="53"/>
        <v>Tue 22</v>
      </c>
      <c r="J259" s="9" t="str">
        <f>IF(ISTEXT(Tides!B259),Tides!B259,"")</f>
        <v>3:02 AM / 4.8 m</v>
      </c>
      <c r="K259" s="9" t="str">
        <f>IF(ISTEXT(Tides!C259),Tides!C259,"")</f>
        <v>9:15 AM / 0.1 m</v>
      </c>
      <c r="L259" s="9" t="str">
        <f>IF(ISTEXT(Tides!D259),Tides!D259,"")</f>
        <v>3:37 PM / 4.5 m</v>
      </c>
      <c r="M259" s="9" t="str">
        <f>IF(ISTEXT(Tides!E259),Tides!E259,"")</f>
        <v>9:28 PM / 0.6 m</v>
      </c>
      <c r="N259" s="9" t="str">
        <f>IF(ISTEXT(Tides!F259),Tides!F259,"")</f>
        <v/>
      </c>
      <c r="O259" s="56">
        <f t="shared" si="54"/>
        <v>0.28125</v>
      </c>
      <c r="P259" s="57">
        <f t="shared" si="55"/>
        <v>0.48958333333333337</v>
      </c>
      <c r="Q259" s="56">
        <f t="shared" si="56"/>
        <v>0.79027777777777786</v>
      </c>
      <c r="R259" s="58">
        <f t="shared" si="57"/>
        <v>0.99861111111111112</v>
      </c>
      <c r="S259" s="30">
        <f>Tides!H259</f>
        <v>0.24305555555555555</v>
      </c>
      <c r="T259" s="30">
        <f>Tides!I259</f>
        <v>0.85416666666666663</v>
      </c>
    </row>
    <row r="260" spans="1:20" ht="20" customHeight="1" x14ac:dyDescent="0.15">
      <c r="A260" s="2" t="str">
        <f>Tides!A260</f>
        <v>Wed 23</v>
      </c>
      <c r="B260" s="43">
        <f>IF(ISNUMBER(TIMEVALUE(LEFT(Tides!C260,8))),TIMEVALUE(LEFT(Tides!C260,8)),"")</f>
        <v>0.4152777777777778</v>
      </c>
      <c r="C260" s="38">
        <f>IF(ISNUMBER(VALUE(LEFT(RIGHT(Tides!C260,6),4))),VALUE(LEFT(RIGHT(Tides!C260,6),4)),"")</f>
        <v>0.2</v>
      </c>
      <c r="D260" s="74">
        <f t="shared" si="51"/>
        <v>2.5</v>
      </c>
      <c r="E260" s="43">
        <f>IF(ISNUMBER(TIMEVALUE(LEFT(Tides!E260,8))),TIMEVALUE(LEFT(Tides!E260,8)),"")</f>
        <v>0.92361111111111116</v>
      </c>
      <c r="F260" s="38">
        <f>IF(ISNUMBER(VALUE(LEFT(RIGHT(Tides!E260,6),4))),VALUE(LEFT(RIGHT(Tides!E260,6),4)),"")</f>
        <v>0.7</v>
      </c>
      <c r="G260" s="74">
        <f t="shared" si="52"/>
        <v>2</v>
      </c>
      <c r="I260" s="18" t="str">
        <f t="shared" si="53"/>
        <v>Wed 23</v>
      </c>
      <c r="J260" s="9" t="str">
        <f>IF(ISTEXT(Tides!B260),Tides!B260,"")</f>
        <v>3:45 AM / 4.8 m</v>
      </c>
      <c r="K260" s="9" t="str">
        <f>IF(ISTEXT(Tides!C260),Tides!C260,"")</f>
        <v>9:58 AM / 0.2 m</v>
      </c>
      <c r="L260" s="9" t="str">
        <f>IF(ISTEXT(Tides!D260),Tides!D260,"")</f>
        <v>4:20 PM / 4.4 m</v>
      </c>
      <c r="M260" s="9" t="str">
        <f>IF(ISTEXT(Tides!E260),Tides!E260,"")</f>
        <v>10:10 PM / 0.7 m</v>
      </c>
      <c r="N260" s="9" t="str">
        <f>IF(ISTEXT(Tides!F260),Tides!F260,"")</f>
        <v/>
      </c>
      <c r="O260" s="56">
        <f t="shared" si="54"/>
        <v>0.31111111111111112</v>
      </c>
      <c r="P260" s="57">
        <f t="shared" si="55"/>
        <v>0.51944444444444449</v>
      </c>
      <c r="Q260" s="56">
        <f t="shared" si="56"/>
        <v>0.84027777777777779</v>
      </c>
      <c r="R260" s="58">
        <f t="shared" si="57"/>
        <v>1.0069444444444444</v>
      </c>
      <c r="S260" s="30">
        <f>Tides!H260</f>
        <v>0.24444444444444444</v>
      </c>
      <c r="T260" s="30">
        <f>Tides!I260</f>
        <v>0.8520833333333333</v>
      </c>
    </row>
    <row r="261" spans="1:20" ht="20" customHeight="1" x14ac:dyDescent="0.15">
      <c r="A261" s="2" t="str">
        <f>Tides!A261</f>
        <v>Thu 24</v>
      </c>
      <c r="B261" s="43">
        <f>IF(ISNUMBER(TIMEVALUE(LEFT(Tides!C261,8))),TIMEVALUE(LEFT(Tides!C261,8)),"")</f>
        <v>0.44513888888888886</v>
      </c>
      <c r="C261" s="38">
        <f>IF(ISNUMBER(VALUE(LEFT(RIGHT(Tides!C261,6),4))),VALUE(LEFT(RIGHT(Tides!C261,6),4)),"")</f>
        <v>0.4</v>
      </c>
      <c r="D261" s="74">
        <f t="shared" si="51"/>
        <v>2.5</v>
      </c>
      <c r="E261" s="43">
        <f>IF(ISNUMBER(TIMEVALUE(LEFT(Tides!E261,8))),TIMEVALUE(LEFT(Tides!E261,8)),"")</f>
        <v>0.95347222222222228</v>
      </c>
      <c r="F261" s="38">
        <f>IF(ISNUMBER(VALUE(LEFT(RIGHT(Tides!E261,6),4))),VALUE(LEFT(RIGHT(Tides!E261,6),4)),"")</f>
        <v>0.8</v>
      </c>
      <c r="G261" s="74">
        <f t="shared" si="52"/>
        <v>2</v>
      </c>
      <c r="I261" s="18" t="str">
        <f t="shared" si="53"/>
        <v>Thu 24</v>
      </c>
      <c r="J261" s="9" t="str">
        <f>IF(ISTEXT(Tides!B261),Tides!B261,"")</f>
        <v>4:30 AM / 4.7 m</v>
      </c>
      <c r="K261" s="9" t="str">
        <f>IF(ISTEXT(Tides!C261),Tides!C261,"")</f>
        <v>10:41 AM / 0.4 m</v>
      </c>
      <c r="L261" s="9" t="str">
        <f>IF(ISTEXT(Tides!D261),Tides!D261,"")</f>
        <v>5:04 PM / 4.3 m</v>
      </c>
      <c r="M261" s="9" t="str">
        <f>IF(ISTEXT(Tides!E261),Tides!E261,"")</f>
        <v>10:53 PM / 0.8 m</v>
      </c>
      <c r="N261" s="9" t="str">
        <f>IF(ISTEXT(Tides!F261),Tides!F261,"")</f>
        <v/>
      </c>
      <c r="O261" s="56">
        <f t="shared" si="54"/>
        <v>0.34097222222222218</v>
      </c>
      <c r="P261" s="57">
        <f t="shared" si="55"/>
        <v>0.54930555555555549</v>
      </c>
      <c r="Q261" s="56">
        <f t="shared" si="56"/>
        <v>0.87013888888888891</v>
      </c>
      <c r="R261" s="58">
        <f t="shared" si="57"/>
        <v>1.0368055555555555</v>
      </c>
      <c r="S261" s="30">
        <f>Tides!H261</f>
        <v>0.24583333333333332</v>
      </c>
      <c r="T261" s="30">
        <f>Tides!I261</f>
        <v>0.85069444444444442</v>
      </c>
    </row>
    <row r="262" spans="1:20" ht="20" customHeight="1" x14ac:dyDescent="0.15">
      <c r="A262" s="2" t="str">
        <f>Tides!A262</f>
        <v>Fri 25</v>
      </c>
      <c r="B262" s="43">
        <f>IF(ISNUMBER(TIMEVALUE(LEFT(Tides!C262,8))),TIMEVALUE(LEFT(Tides!C262,8)),"")</f>
        <v>0.47638888888888886</v>
      </c>
      <c r="C262" s="38">
        <f>IF(ISNUMBER(VALUE(LEFT(RIGHT(Tides!C262,6),4))),VALUE(LEFT(RIGHT(Tides!C262,6),4)),"")</f>
        <v>0.7</v>
      </c>
      <c r="D262" s="74">
        <f t="shared" si="51"/>
        <v>2</v>
      </c>
      <c r="E262" s="43">
        <f>IF(ISNUMBER(TIMEVALUE(LEFT(Tides!E262,8))),TIMEVALUE(LEFT(Tides!E262,8)),"")</f>
        <v>0.98611111111111116</v>
      </c>
      <c r="F262" s="38">
        <f>IF(ISNUMBER(VALUE(LEFT(RIGHT(Tides!E262,6),4))),VALUE(LEFT(RIGHT(Tides!E262,6),4)),"")</f>
        <v>1.1000000000000001</v>
      </c>
      <c r="G262" s="74">
        <f t="shared" si="52"/>
        <v>2</v>
      </c>
      <c r="I262" s="18" t="str">
        <f t="shared" si="53"/>
        <v>Fri 25</v>
      </c>
      <c r="J262" s="9" t="str">
        <f>IF(ISTEXT(Tides!B262),Tides!B262,"")</f>
        <v>5:16 AM / 4.5 m</v>
      </c>
      <c r="K262" s="9" t="str">
        <f>IF(ISTEXT(Tides!C262),Tides!C262,"")</f>
        <v>11:26 AM / 0.7 m</v>
      </c>
      <c r="L262" s="9" t="str">
        <f>IF(ISTEXT(Tides!D262),Tides!D262,"")</f>
        <v>5:50 PM / 4.0 m</v>
      </c>
      <c r="M262" s="9" t="str">
        <f>IF(ISTEXT(Tides!E262),Tides!E262,"")</f>
        <v>11:40 PM / 1.1 m</v>
      </c>
      <c r="N262" s="9" t="str">
        <f>IF(ISTEXT(Tides!F262),Tides!F262,"")</f>
        <v/>
      </c>
      <c r="O262" s="56">
        <f t="shared" si="54"/>
        <v>0.39305555555555555</v>
      </c>
      <c r="P262" s="57">
        <f t="shared" si="55"/>
        <v>0.55972222222222223</v>
      </c>
      <c r="Q262" s="56">
        <f t="shared" si="56"/>
        <v>0.90277777777777779</v>
      </c>
      <c r="R262" s="58">
        <f t="shared" si="57"/>
        <v>1.0694444444444444</v>
      </c>
      <c r="S262" s="30">
        <f>Tides!H262</f>
        <v>0.24722222222222223</v>
      </c>
      <c r="T262" s="30">
        <f>Tides!I262</f>
        <v>0.84861111111111109</v>
      </c>
    </row>
    <row r="263" spans="1:20" ht="20" customHeight="1" x14ac:dyDescent="0.15">
      <c r="A263" s="2" t="str">
        <f>Tides!A263</f>
        <v>Sat 26</v>
      </c>
      <c r="B263" s="43">
        <f>IF(ISNUMBER(TIMEVALUE(LEFT(Tides!C263,8))),TIMEVALUE(LEFT(Tides!C263,8)),"")</f>
        <v>0.51041666666666663</v>
      </c>
      <c r="C263" s="38">
        <f>IF(ISNUMBER(VALUE(LEFT(RIGHT(Tides!C263,6),4))),VALUE(LEFT(RIGHT(Tides!C263,6),4)),"")</f>
        <v>1.1000000000000001</v>
      </c>
      <c r="D263" s="74">
        <f t="shared" si="51"/>
        <v>2</v>
      </c>
      <c r="E263" s="43" t="str">
        <f>IF(ISNUMBER(TIMEVALUE(LEFT(Tides!E263,8))),TIMEVALUE(LEFT(Tides!E263,8)),"")</f>
        <v/>
      </c>
      <c r="F263" s="38" t="str">
        <f>IF(ISNUMBER(VALUE(LEFT(RIGHT(Tides!E263,6),4))),VALUE(LEFT(RIGHT(Tides!E263,6),4)),"")</f>
        <v/>
      </c>
      <c r="G263" s="74" t="str">
        <f t="shared" si="52"/>
        <v>No Restriction</v>
      </c>
      <c r="I263" s="18" t="str">
        <f t="shared" si="53"/>
        <v>Sat 26</v>
      </c>
      <c r="J263" s="9" t="str">
        <f>IF(ISTEXT(Tides!B263),Tides!B263,"")</f>
        <v>6:08 AM / 4.2 m</v>
      </c>
      <c r="K263" s="9" t="str">
        <f>IF(ISTEXT(Tides!C263),Tides!C263,"")</f>
        <v>12:15 PM / 1.1 m</v>
      </c>
      <c r="L263" s="9" t="str">
        <f>IF(ISTEXT(Tides!D263),Tides!D263,"")</f>
        <v>6:42 PM / 3.8 m</v>
      </c>
      <c r="M263" s="9" t="str">
        <f>IF(ISTEXT(Tides!E263),Tides!E263,"")</f>
        <v/>
      </c>
      <c r="N263" s="9" t="str">
        <f>IF(ISTEXT(Tides!F263),Tides!F263,"")</f>
        <v/>
      </c>
      <c r="O263" s="56">
        <f t="shared" si="54"/>
        <v>0.42708333333333331</v>
      </c>
      <c r="P263" s="57">
        <f t="shared" si="55"/>
        <v>0.59375</v>
      </c>
      <c r="Q263" s="56" t="str">
        <f t="shared" si="56"/>
        <v/>
      </c>
      <c r="R263" s="58" t="str">
        <f t="shared" si="57"/>
        <v/>
      </c>
      <c r="S263" s="30">
        <f>Tides!H263</f>
        <v>0.24861111111111112</v>
      </c>
      <c r="T263" s="30">
        <f>Tides!I263</f>
        <v>0.84652777777777777</v>
      </c>
    </row>
    <row r="264" spans="1:20" ht="20" customHeight="1" x14ac:dyDescent="0.15">
      <c r="A264" s="2" t="str">
        <f>Tides!A264</f>
        <v>Sun 27</v>
      </c>
      <c r="B264" s="43">
        <f>IF(ISNUMBER(TIMEVALUE(LEFT(Tides!C264,8))),TIMEVALUE(LEFT(Tides!C264,8)),"")</f>
        <v>2.361111111111111E-2</v>
      </c>
      <c r="C264" s="38">
        <f>IF(ISNUMBER(VALUE(LEFT(RIGHT(Tides!C264,6),4))),VALUE(LEFT(RIGHT(Tides!C264,6),4)),"")</f>
        <v>1.3</v>
      </c>
      <c r="D264" s="74">
        <f t="shared" si="51"/>
        <v>2</v>
      </c>
      <c r="E264" s="43">
        <f>IF(ISNUMBER(TIMEVALUE(LEFT(Tides!E264,8))),TIMEVALUE(LEFT(Tides!E264,8)),"")</f>
        <v>0.55000000000000004</v>
      </c>
      <c r="F264" s="38">
        <f>IF(ISNUMBER(VALUE(LEFT(RIGHT(Tides!E264,6),4))),VALUE(LEFT(RIGHT(Tides!E264,6),4)),"")</f>
        <v>1.5</v>
      </c>
      <c r="G264" s="74">
        <f t="shared" si="52"/>
        <v>1.5</v>
      </c>
      <c r="I264" s="18" t="str">
        <f t="shared" si="53"/>
        <v>Sun 27</v>
      </c>
      <c r="J264" s="9" t="str">
        <f>IF(ISTEXT(Tides!B264),Tides!B264,"")</f>
        <v/>
      </c>
      <c r="K264" s="9" t="str">
        <f>IF(ISTEXT(Tides!C264),Tides!C264,"")</f>
        <v>12:34 AM / 1.3 m</v>
      </c>
      <c r="L264" s="9" t="str">
        <f>IF(ISTEXT(Tides!D264),Tides!D264,"")</f>
        <v>7:08 AM / 3.8 m</v>
      </c>
      <c r="M264" s="9" t="str">
        <f>IF(ISTEXT(Tides!E264),Tides!E264,"")</f>
        <v>1:12 PM / 1.5 m</v>
      </c>
      <c r="N264" s="9" t="str">
        <f>IF(ISTEXT(Tides!F264),Tides!F264,"")</f>
        <v>7:42 PM / 3.5 m</v>
      </c>
      <c r="O264" s="56">
        <f t="shared" si="54"/>
        <v>23.94027777777778</v>
      </c>
      <c r="P264" s="57">
        <f t="shared" si="55"/>
        <v>0.10694444444444444</v>
      </c>
      <c r="Q264" s="56">
        <f t="shared" si="56"/>
        <v>0.48750000000000004</v>
      </c>
      <c r="R264" s="58">
        <f t="shared" si="57"/>
        <v>0.61250000000000004</v>
      </c>
      <c r="S264" s="30">
        <f>Tides!H264</f>
        <v>0.25</v>
      </c>
      <c r="T264" s="30">
        <f>Tides!I264</f>
        <v>0.84513888888888888</v>
      </c>
    </row>
    <row r="265" spans="1:20" ht="20" customHeight="1" x14ac:dyDescent="0.15">
      <c r="A265" s="2" t="str">
        <f>Tides!A265</f>
        <v>Mon 28</v>
      </c>
      <c r="B265" s="43">
        <f>IF(ISNUMBER(TIMEVALUE(LEFT(Tides!C265,8))),TIMEVALUE(LEFT(Tides!C265,8)),"")</f>
        <v>7.1527777777777773E-2</v>
      </c>
      <c r="C265" s="38">
        <f>IF(ISNUMBER(VALUE(LEFT(RIGHT(Tides!C265,6),4))),VALUE(LEFT(RIGHT(Tides!C265,6),4)),"")</f>
        <v>1.6</v>
      </c>
      <c r="D265" s="74">
        <f t="shared" si="51"/>
        <v>1.5</v>
      </c>
      <c r="E265" s="43">
        <f>IF(ISNUMBER(TIMEVALUE(LEFT(Tides!E265,8))),TIMEVALUE(LEFT(Tides!E265,8)),"")</f>
        <v>0.60347222222222219</v>
      </c>
      <c r="F265" s="38">
        <f>IF(ISNUMBER(VALUE(LEFT(RIGHT(Tides!E265,6),4))),VALUE(LEFT(RIGHT(Tides!E265,6),4)),"")</f>
        <v>1.8</v>
      </c>
      <c r="G265" s="74" t="str">
        <f t="shared" si="52"/>
        <v>No Restriction</v>
      </c>
      <c r="I265" s="18" t="str">
        <f t="shared" si="53"/>
        <v>Mon 28</v>
      </c>
      <c r="J265" s="9" t="str">
        <f>IF(ISTEXT(Tides!B265),Tides!B265,"")</f>
        <v/>
      </c>
      <c r="K265" s="9" t="str">
        <f>IF(ISTEXT(Tides!C265),Tides!C265,"")</f>
        <v>1:43 AM / 1.6 m</v>
      </c>
      <c r="L265" s="9" t="str">
        <f>IF(ISTEXT(Tides!D265),Tides!D265,"")</f>
        <v>8:24 AM / 3.5 m</v>
      </c>
      <c r="M265" s="9" t="str">
        <f>IF(ISTEXT(Tides!E265),Tides!E265,"")</f>
        <v>2:29 PM / 1.8 m</v>
      </c>
      <c r="N265" s="9" t="str">
        <f>IF(ISTEXT(Tides!F265),Tides!F265,"")</f>
        <v>8:57 PM / 3.4 m</v>
      </c>
      <c r="O265" s="56">
        <f t="shared" si="54"/>
        <v>9.0277777777777735E-3</v>
      </c>
      <c r="P265" s="57">
        <f t="shared" si="55"/>
        <v>0.13402777777777777</v>
      </c>
      <c r="Q265" s="56" t="str">
        <f t="shared" si="56"/>
        <v/>
      </c>
      <c r="R265" s="58" t="str">
        <f t="shared" si="57"/>
        <v/>
      </c>
      <c r="S265" s="30">
        <f>Tides!H265</f>
        <v>0.25138888888888888</v>
      </c>
      <c r="T265" s="30">
        <f>Tides!I265</f>
        <v>0.84305555555555556</v>
      </c>
    </row>
    <row r="266" spans="1:20" ht="20" customHeight="1" x14ac:dyDescent="0.15">
      <c r="A266" s="2" t="str">
        <f>Tides!A266</f>
        <v>Tue 29</v>
      </c>
      <c r="B266" s="43">
        <f>IF(ISNUMBER(TIMEVALUE(LEFT(Tides!C266,8))),TIMEVALUE(LEFT(Tides!C266,8)),"")</f>
        <v>0.13750000000000001</v>
      </c>
      <c r="C266" s="38">
        <f>IF(ISNUMBER(VALUE(LEFT(RIGHT(Tides!C266,6),4))),VALUE(LEFT(RIGHT(Tides!C266,6),4)),"")</f>
        <v>1.7</v>
      </c>
      <c r="D266" s="74">
        <f t="shared" si="51"/>
        <v>1</v>
      </c>
      <c r="E266" s="43">
        <f>IF(ISNUMBER(TIMEVALUE(LEFT(Tides!E266,8))),TIMEVALUE(LEFT(Tides!E266,8)),"")</f>
        <v>0.6694444444444444</v>
      </c>
      <c r="F266" s="38">
        <f>IF(ISNUMBER(VALUE(LEFT(RIGHT(Tides!E266,6),4))),VALUE(LEFT(RIGHT(Tides!E266,6),4)),"")</f>
        <v>1.9</v>
      </c>
      <c r="G266" s="74" t="str">
        <f t="shared" si="52"/>
        <v>No Restriction</v>
      </c>
      <c r="I266" s="18" t="str">
        <f t="shared" si="53"/>
        <v>Tue 29</v>
      </c>
      <c r="J266" s="9" t="str">
        <f>IF(ISTEXT(Tides!B266),Tides!B266,"")</f>
        <v/>
      </c>
      <c r="K266" s="9" t="str">
        <f>IF(ISTEXT(Tides!C266),Tides!C266,"")</f>
        <v>3:18 AM / 1.7 m</v>
      </c>
      <c r="L266" s="9" t="str">
        <f>IF(ISTEXT(Tides!D266),Tides!D266,"")</f>
        <v>9:54 AM / 3.4 m</v>
      </c>
      <c r="M266" s="9" t="str">
        <f>IF(ISTEXT(Tides!E266),Tides!E266,"")</f>
        <v>4:04 PM / 1.9 m</v>
      </c>
      <c r="N266" s="9" t="str">
        <f>IF(ISTEXT(Tides!F266),Tides!F266,"")</f>
        <v>10:18 PM / 3.4 m</v>
      </c>
      <c r="O266" s="56">
        <f t="shared" si="54"/>
        <v>9.5833333333333354E-2</v>
      </c>
      <c r="P266" s="57">
        <f t="shared" si="55"/>
        <v>0.17916666666666667</v>
      </c>
      <c r="Q266" s="56" t="str">
        <f t="shared" si="56"/>
        <v/>
      </c>
      <c r="R266" s="58" t="str">
        <f t="shared" si="57"/>
        <v/>
      </c>
      <c r="S266" s="30">
        <f>Tides!H266</f>
        <v>0.25277777777777777</v>
      </c>
      <c r="T266" s="30">
        <f>Tides!I266</f>
        <v>0.84097222222222223</v>
      </c>
    </row>
    <row r="267" spans="1:20" ht="20" customHeight="1" x14ac:dyDescent="0.15">
      <c r="A267" s="2" t="str">
        <f>Tides!A267</f>
        <v>Wed 30</v>
      </c>
      <c r="B267" s="43">
        <f>IF(ISNUMBER(TIMEVALUE(LEFT(Tides!C267,8))),TIMEVALUE(LEFT(Tides!C267,8)),"")</f>
        <v>0.20208333333333334</v>
      </c>
      <c r="C267" s="38">
        <f>IF(ISNUMBER(VALUE(LEFT(RIGHT(Tides!C267,6),4))),VALUE(LEFT(RIGHT(Tides!C267,6),4)),"")</f>
        <v>1.6</v>
      </c>
      <c r="D267" s="74">
        <f t="shared" si="51"/>
        <v>1.5</v>
      </c>
      <c r="E267" s="43">
        <f>IF(ISNUMBER(TIMEVALUE(LEFT(Tides!E267,8))),TIMEVALUE(LEFT(Tides!E267,8)),"")</f>
        <v>0.72361111111111109</v>
      </c>
      <c r="F267" s="38">
        <f>IF(ISNUMBER(VALUE(LEFT(RIGHT(Tides!E267,6),4))),VALUE(LEFT(RIGHT(Tides!E267,6),4)),"")</f>
        <v>1.8</v>
      </c>
      <c r="G267" s="74" t="str">
        <f t="shared" si="52"/>
        <v>No Restriction</v>
      </c>
      <c r="I267" s="18" t="str">
        <f t="shared" si="53"/>
        <v>Wed 30</v>
      </c>
      <c r="J267" s="9" t="str">
        <f>IF(ISTEXT(Tides!B267),Tides!B267,"")</f>
        <v/>
      </c>
      <c r="K267" s="9" t="str">
        <f>IF(ISTEXT(Tides!C267),Tides!C267,"")</f>
        <v>4:51 AM / 1.6 m</v>
      </c>
      <c r="L267" s="9" t="str">
        <f>IF(ISTEXT(Tides!D267),Tides!D267,"")</f>
        <v>11:20 AM / 3.4 m</v>
      </c>
      <c r="M267" s="9" t="str">
        <f>IF(ISTEXT(Tides!E267),Tides!E267,"")</f>
        <v>5:22 PM / 1.8 m</v>
      </c>
      <c r="N267" s="9" t="str">
        <f>IF(ISTEXT(Tides!F267),Tides!F267,"")</f>
        <v>11:29 PM / 3.6 m</v>
      </c>
      <c r="O267" s="56">
        <f t="shared" si="54"/>
        <v>0.13958333333333334</v>
      </c>
      <c r="P267" s="57">
        <f t="shared" si="55"/>
        <v>0.26458333333333334</v>
      </c>
      <c r="Q267" s="56" t="str">
        <f t="shared" si="56"/>
        <v/>
      </c>
      <c r="R267" s="58" t="str">
        <f t="shared" si="57"/>
        <v/>
      </c>
      <c r="S267" s="30">
        <f>Tides!H267</f>
        <v>0.25416666666666665</v>
      </c>
      <c r="T267" s="30">
        <f>Tides!I267</f>
        <v>0.83888888888888891</v>
      </c>
    </row>
    <row r="268" spans="1:20" ht="20" customHeight="1" thickBot="1" x14ac:dyDescent="0.2">
      <c r="A268" s="2" t="str">
        <f>Tides!A268</f>
        <v>Thu 31</v>
      </c>
      <c r="B268" s="43">
        <f>IF(ISNUMBER(TIMEVALUE(LEFT(Tides!C268,8))),TIMEVALUE(LEFT(Tides!C268,8)),"")</f>
        <v>0.24722222222222223</v>
      </c>
      <c r="C268" s="38">
        <f>IF(ISNUMBER(VALUE(LEFT(RIGHT(Tides!C268,6),4))),VALUE(LEFT(RIGHT(Tides!C268,6),4)),"")</f>
        <v>1.4</v>
      </c>
      <c r="D268" s="74">
        <f t="shared" si="51"/>
        <v>1.5</v>
      </c>
      <c r="E268" s="43">
        <f>IF(ISNUMBER(TIMEVALUE(LEFT(Tides!E268,8))),TIMEVALUE(LEFT(Tides!E268,8)),"")</f>
        <v>0.76041666666666663</v>
      </c>
      <c r="F268" s="38">
        <f>IF(ISNUMBER(VALUE(LEFT(RIGHT(Tides!E268,6),4))),VALUE(LEFT(RIGHT(Tides!E268,6),4)),"")</f>
        <v>1.7</v>
      </c>
      <c r="G268" s="74">
        <f t="shared" si="52"/>
        <v>1</v>
      </c>
      <c r="I268" s="21" t="str">
        <f t="shared" si="53"/>
        <v>Thu 31</v>
      </c>
      <c r="J268" s="11" t="str">
        <f>IF(ISTEXT(Tides!B268),Tides!B268,"")</f>
        <v/>
      </c>
      <c r="K268" s="11" t="str">
        <f>IF(ISTEXT(Tides!C268),Tides!C268,"")</f>
        <v>5:56 AM / 1.4 m</v>
      </c>
      <c r="L268" s="11" t="str">
        <f>IF(ISTEXT(Tides!D268),Tides!D268,"")</f>
        <v>12:22 PM / 3.6 m</v>
      </c>
      <c r="M268" s="11" t="str">
        <f>IF(ISTEXT(Tides!E268),Tides!E268,"")</f>
        <v>6:15 PM / 1.7 m</v>
      </c>
      <c r="N268" s="11" t="str">
        <f>IF(ISTEXT(Tides!F268),Tides!F268,"")</f>
        <v/>
      </c>
      <c r="O268" s="59">
        <f t="shared" si="54"/>
        <v>0.18472222222222223</v>
      </c>
      <c r="P268" s="60">
        <f t="shared" si="55"/>
        <v>0.30972222222222223</v>
      </c>
      <c r="Q268" s="59">
        <f t="shared" si="56"/>
        <v>0.71875</v>
      </c>
      <c r="R268" s="61">
        <f t="shared" si="57"/>
        <v>0.80208333333333326</v>
      </c>
      <c r="S268" s="30">
        <f>Tides!H268</f>
        <v>0.25624999999999998</v>
      </c>
      <c r="T268" s="30">
        <f>Tides!I268</f>
        <v>0.83750000000000002</v>
      </c>
    </row>
    <row r="269" spans="1:20" ht="20" customHeight="1" x14ac:dyDescent="0.15">
      <c r="A269" s="13"/>
    </row>
    <row r="270" spans="1:20" s="6" customFormat="1" ht="20" customHeight="1" thickBot="1" x14ac:dyDescent="0.2">
      <c r="A270" s="5">
        <f>Tides!A270</f>
        <v>46997</v>
      </c>
      <c r="B270" s="41"/>
      <c r="C270" s="42" t="str">
        <f>IF(ISNUMBER(VALUE(LEFT(RIGHT(Tides!C270,6),4))),VALUE(LEFT(RIGHT(Tides!C270,6),4)),"")</f>
        <v/>
      </c>
      <c r="D270" s="42"/>
      <c r="E270" s="41"/>
      <c r="F270" s="42" t="str">
        <f>IF(ISNUMBER(VALUE(LEFT(RIGHT(Tides!E270,6),4))),VALUE(LEFT(RIGHT(Tides!E270,6),4)),"")</f>
        <v/>
      </c>
      <c r="G270" s="42"/>
      <c r="I270" s="85">
        <f>A270</f>
        <v>46997</v>
      </c>
      <c r="J270" s="85"/>
      <c r="K270" s="85"/>
      <c r="O270" s="49"/>
      <c r="P270" s="50"/>
      <c r="Q270" s="49"/>
      <c r="R270" s="50"/>
      <c r="S270" s="51"/>
      <c r="T270" s="51"/>
    </row>
    <row r="271" spans="1:20" ht="29.75" customHeight="1" x14ac:dyDescent="0.15">
      <c r="A271" s="1" t="s">
        <v>8</v>
      </c>
      <c r="B271" s="88" t="s">
        <v>9</v>
      </c>
      <c r="C271" s="88"/>
      <c r="D271" s="37" t="s">
        <v>244</v>
      </c>
      <c r="E271" s="88" t="s">
        <v>10</v>
      </c>
      <c r="F271" s="88"/>
      <c r="G271" s="37" t="s">
        <v>244</v>
      </c>
      <c r="I271" s="17" t="s">
        <v>8</v>
      </c>
      <c r="J271" s="8" t="s">
        <v>2</v>
      </c>
      <c r="K271" s="8" t="s">
        <v>3</v>
      </c>
      <c r="L271" s="8" t="s">
        <v>2</v>
      </c>
      <c r="M271" s="8" t="s">
        <v>3</v>
      </c>
      <c r="N271" s="8" t="s">
        <v>2</v>
      </c>
      <c r="O271" s="52" t="s">
        <v>11</v>
      </c>
      <c r="P271" s="53" t="s">
        <v>12</v>
      </c>
      <c r="Q271" s="52" t="s">
        <v>11</v>
      </c>
      <c r="R271" s="54" t="s">
        <v>12</v>
      </c>
      <c r="S271" s="55" t="s">
        <v>5</v>
      </c>
      <c r="T271" s="55" t="s">
        <v>6</v>
      </c>
    </row>
    <row r="272" spans="1:20" ht="20" customHeight="1" x14ac:dyDescent="0.15">
      <c r="A272" s="2" t="str">
        <f>Tides!A272</f>
        <v>Fri 1</v>
      </c>
      <c r="B272" s="43">
        <f>IF(ISNUMBER(TIMEVALUE(LEFT(Tides!C272,8))),TIMEVALUE(LEFT(Tides!C272,8)),"")</f>
        <v>0.27986111111111112</v>
      </c>
      <c r="C272" s="38">
        <f>IF(ISNUMBER(VALUE(LEFT(RIGHT(Tides!C272,6),4))),VALUE(LEFT(RIGHT(Tides!C272,6),4)),"")</f>
        <v>1.2</v>
      </c>
      <c r="D272" s="74">
        <f t="shared" ref="D272:D301" si="58">IF(OR(C272&gt;$W$8,ISNUMBER(C272)=FALSE),$X$8,IF(C272&gt;$W$7,$X$7,IF(C272&gt;$W$6,$X$6,IF(C272&gt;$W$5,$X$5,$X$4))))</f>
        <v>2</v>
      </c>
      <c r="E272" s="43">
        <f>IF(ISNUMBER(TIMEVALUE(LEFT(Tides!E272,8))),TIMEVALUE(LEFT(Tides!E272,8)),"")</f>
        <v>0.78819444444444442</v>
      </c>
      <c r="F272" s="38">
        <f>IF(ISNUMBER(VALUE(LEFT(RIGHT(Tides!E272,6),4))),VALUE(LEFT(RIGHT(Tides!E272,6),4)),"")</f>
        <v>1.5</v>
      </c>
      <c r="G272" s="74">
        <f t="shared" ref="G272:G301" si="59">IF(OR(F272&gt;$W$8,ISNUMBER(F272)=FALSE),$X$8,IF(F272&gt;$W$7,$X$7,IF(F272&gt;$W$6,$X$6,IF(F272&gt;$W$5,$X$5,$X$4))))</f>
        <v>1.5</v>
      </c>
      <c r="I272" s="18" t="str">
        <f t="shared" ref="I272:I301" si="60">A272</f>
        <v>Fri 1</v>
      </c>
      <c r="J272" s="9" t="str">
        <f>IF(ISTEXT(Tides!B272),Tides!B272,"")</f>
        <v>12:23 AM / 3.8 m</v>
      </c>
      <c r="K272" s="9" t="str">
        <f>IF(ISTEXT(Tides!C272),Tides!C272,"")</f>
        <v>6:43 AM / 1.2 m</v>
      </c>
      <c r="L272" s="9" t="str">
        <f>IF(ISTEXT(Tides!D272),Tides!D272,"")</f>
        <v>1:07 PM / 3.7 m</v>
      </c>
      <c r="M272" s="9" t="str">
        <f>IF(ISTEXT(Tides!E272),Tides!E272,"")</f>
        <v>6:55 PM / 1.5 m</v>
      </c>
      <c r="N272" s="9" t="str">
        <f>IF(ISTEXT(Tides!F272),Tides!F272,"")</f>
        <v/>
      </c>
      <c r="O272" s="56">
        <f t="shared" ref="O272:O301" si="61">IF(AND(ISNUMBER(D272),D272&gt;0),IF((B272-D272/24)&gt;0,B272-D272/24,B272+24-D272/24),"")</f>
        <v>0.1965277777777778</v>
      </c>
      <c r="P272" s="57">
        <f t="shared" ref="P272:P301" si="62">IF(AND(ISNUMBER(D272),D272&gt;0),B272+D272/24,"")</f>
        <v>0.36319444444444443</v>
      </c>
      <c r="Q272" s="56">
        <f t="shared" ref="Q272:Q301" si="63">IF(AND(ISNUMBER(G272),G272&gt;0),IF((E272-G272/24)&gt;0,E272-G272/24,E272+24-G272/24),"")</f>
        <v>0.72569444444444442</v>
      </c>
      <c r="R272" s="58">
        <f t="shared" ref="R272:R301" si="64">IF(AND(ISNUMBER(G272),G272&gt;0),E272+G272/24,"")</f>
        <v>0.85069444444444442</v>
      </c>
      <c r="S272" s="30">
        <f>Tides!H272</f>
        <v>0.25763888888888886</v>
      </c>
      <c r="T272" s="30">
        <f>Tides!I272</f>
        <v>0.8354166666666667</v>
      </c>
    </row>
    <row r="273" spans="1:20" ht="20" customHeight="1" x14ac:dyDescent="0.15">
      <c r="A273" s="2" t="str">
        <f>Tides!A273</f>
        <v>Sat 2</v>
      </c>
      <c r="B273" s="43">
        <f>IF(ISNUMBER(TIMEVALUE(LEFT(Tides!C273,8))),TIMEVALUE(LEFT(Tides!C273,8)),"")</f>
        <v>0.30625000000000002</v>
      </c>
      <c r="C273" s="38">
        <f>IF(ISNUMBER(VALUE(LEFT(RIGHT(Tides!C273,6),4))),VALUE(LEFT(RIGHT(Tides!C273,6),4)),"")</f>
        <v>1</v>
      </c>
      <c r="D273" s="74">
        <f t="shared" si="58"/>
        <v>2</v>
      </c>
      <c r="E273" s="43">
        <f>IF(ISNUMBER(TIMEVALUE(LEFT(Tides!E273,8))),TIMEVALUE(LEFT(Tides!E273,8)),"")</f>
        <v>0.8125</v>
      </c>
      <c r="F273" s="38">
        <f>IF(ISNUMBER(VALUE(LEFT(RIGHT(Tides!E273,6),4))),VALUE(LEFT(RIGHT(Tides!E273,6),4)),"")</f>
        <v>1.3</v>
      </c>
      <c r="G273" s="74">
        <f t="shared" si="59"/>
        <v>2</v>
      </c>
      <c r="I273" s="18" t="str">
        <f t="shared" si="60"/>
        <v>Sat 2</v>
      </c>
      <c r="J273" s="9" t="str">
        <f>IF(ISTEXT(Tides!B273),Tides!B273,"")</f>
        <v>1:06 AM / 4.0 m</v>
      </c>
      <c r="K273" s="9" t="str">
        <f>IF(ISTEXT(Tides!C273),Tides!C273,"")</f>
        <v>7:21 AM / 1.0 m</v>
      </c>
      <c r="L273" s="9" t="str">
        <f>IF(ISTEXT(Tides!D273),Tides!D273,"")</f>
        <v>1:43 PM / 3.9 m</v>
      </c>
      <c r="M273" s="9" t="str">
        <f>IF(ISTEXT(Tides!E273),Tides!E273,"")</f>
        <v>7:30 PM / 1.3 m</v>
      </c>
      <c r="N273" s="9" t="str">
        <f>IF(ISTEXT(Tides!F273),Tides!F273,"")</f>
        <v/>
      </c>
      <c r="O273" s="56">
        <f t="shared" si="61"/>
        <v>0.22291666666666671</v>
      </c>
      <c r="P273" s="57">
        <f t="shared" si="62"/>
        <v>0.38958333333333334</v>
      </c>
      <c r="Q273" s="56">
        <f t="shared" si="63"/>
        <v>0.72916666666666663</v>
      </c>
      <c r="R273" s="58">
        <f t="shared" si="64"/>
        <v>0.89583333333333337</v>
      </c>
      <c r="S273" s="30">
        <f>Tides!H273</f>
        <v>0.2590277777777778</v>
      </c>
      <c r="T273" s="30">
        <f>Tides!I273</f>
        <v>0.83402777777777781</v>
      </c>
    </row>
    <row r="274" spans="1:20" ht="20" customHeight="1" x14ac:dyDescent="0.15">
      <c r="A274" s="2" t="str">
        <f>Tides!A274</f>
        <v>Sun 3</v>
      </c>
      <c r="B274" s="43">
        <f>IF(ISNUMBER(TIMEVALUE(LEFT(Tides!C274,8))),TIMEVALUE(LEFT(Tides!C274,8)),"")</f>
        <v>0.3298611111111111</v>
      </c>
      <c r="C274" s="38">
        <f>IF(ISNUMBER(VALUE(LEFT(RIGHT(Tides!C274,6),4))),VALUE(LEFT(RIGHT(Tides!C274,6),4)),"")</f>
        <v>0.9</v>
      </c>
      <c r="D274" s="74">
        <f t="shared" si="58"/>
        <v>2</v>
      </c>
      <c r="E274" s="43">
        <f>IF(ISNUMBER(TIMEVALUE(LEFT(Tides!E274,8))),TIMEVALUE(LEFT(Tides!E274,8)),"")</f>
        <v>0.83402777777777781</v>
      </c>
      <c r="F274" s="38">
        <f>IF(ISNUMBER(VALUE(LEFT(RIGHT(Tides!E274,6),4))),VALUE(LEFT(RIGHT(Tides!E274,6),4)),"")</f>
        <v>1.2</v>
      </c>
      <c r="G274" s="74">
        <f t="shared" si="59"/>
        <v>2</v>
      </c>
      <c r="I274" s="18" t="str">
        <f t="shared" si="60"/>
        <v>Sun 3</v>
      </c>
      <c r="J274" s="9" t="str">
        <f>IF(ISTEXT(Tides!B274),Tides!B274,"")</f>
        <v>1:42 AM / 4.1 m</v>
      </c>
      <c r="K274" s="9" t="str">
        <f>IF(ISTEXT(Tides!C274),Tides!C274,"")</f>
        <v>7:55 AM / 0.9 m</v>
      </c>
      <c r="L274" s="9" t="str">
        <f>IF(ISTEXT(Tides!D274),Tides!D274,"")</f>
        <v>2:13 PM / 4.0 m</v>
      </c>
      <c r="M274" s="9" t="str">
        <f>IF(ISTEXT(Tides!E274),Tides!E274,"")</f>
        <v>8:01 PM / 1.2 m</v>
      </c>
      <c r="N274" s="9" t="str">
        <f>IF(ISTEXT(Tides!F274),Tides!F274,"")</f>
        <v/>
      </c>
      <c r="O274" s="56">
        <f t="shared" si="61"/>
        <v>0.24652777777777779</v>
      </c>
      <c r="P274" s="57">
        <f t="shared" si="62"/>
        <v>0.41319444444444442</v>
      </c>
      <c r="Q274" s="56">
        <f t="shared" si="63"/>
        <v>0.75069444444444444</v>
      </c>
      <c r="R274" s="58">
        <f t="shared" si="64"/>
        <v>0.91736111111111118</v>
      </c>
      <c r="S274" s="30">
        <f>Tides!H274</f>
        <v>0.26041666666666669</v>
      </c>
      <c r="T274" s="30">
        <f>Tides!I274</f>
        <v>0.83194444444444449</v>
      </c>
    </row>
    <row r="275" spans="1:20" ht="20" customHeight="1" x14ac:dyDescent="0.15">
      <c r="A275" s="2" t="str">
        <f>Tides!A275</f>
        <v>Mon 4</v>
      </c>
      <c r="B275" s="43">
        <f>IF(ISNUMBER(TIMEVALUE(LEFT(Tides!C275,8))),TIMEVALUE(LEFT(Tides!C275,8)),"")</f>
        <v>0.35069444444444442</v>
      </c>
      <c r="C275" s="38">
        <f>IF(ISNUMBER(VALUE(LEFT(RIGHT(Tides!C275,6),4))),VALUE(LEFT(RIGHT(Tides!C275,6),4)),"")</f>
        <v>0.8</v>
      </c>
      <c r="D275" s="74">
        <f t="shared" si="58"/>
        <v>2</v>
      </c>
      <c r="E275" s="43">
        <f>IF(ISNUMBER(TIMEVALUE(LEFT(Tides!E275,8))),TIMEVALUE(LEFT(Tides!E275,8)),"")</f>
        <v>0.85486111111111107</v>
      </c>
      <c r="F275" s="38">
        <f>IF(ISNUMBER(VALUE(LEFT(RIGHT(Tides!E275,6),4))),VALUE(LEFT(RIGHT(Tides!E275,6),4)),"")</f>
        <v>1</v>
      </c>
      <c r="G275" s="74">
        <f t="shared" si="59"/>
        <v>2</v>
      </c>
      <c r="I275" s="18" t="str">
        <f t="shared" si="60"/>
        <v>Mon 4</v>
      </c>
      <c r="J275" s="9" t="str">
        <f>IF(ISTEXT(Tides!B275),Tides!B275,"")</f>
        <v>2:15 AM / 4.3 m</v>
      </c>
      <c r="K275" s="9" t="str">
        <f>IF(ISTEXT(Tides!C275),Tides!C275,"")</f>
        <v>8:25 AM / 0.8 m</v>
      </c>
      <c r="L275" s="9" t="str">
        <f>IF(ISTEXT(Tides!D275),Tides!D275,"")</f>
        <v>2:42 PM / 4.0 m</v>
      </c>
      <c r="M275" s="9" t="str">
        <f>IF(ISTEXT(Tides!E275),Tides!E275,"")</f>
        <v>8:31 PM / 1.0 m</v>
      </c>
      <c r="N275" s="9" t="str">
        <f>IF(ISTEXT(Tides!F275),Tides!F275,"")</f>
        <v/>
      </c>
      <c r="O275" s="56">
        <f t="shared" si="61"/>
        <v>0.2673611111111111</v>
      </c>
      <c r="P275" s="57">
        <f t="shared" si="62"/>
        <v>0.43402777777777773</v>
      </c>
      <c r="Q275" s="56">
        <f t="shared" si="63"/>
        <v>0.7715277777777777</v>
      </c>
      <c r="R275" s="58">
        <f t="shared" si="64"/>
        <v>0.93819444444444444</v>
      </c>
      <c r="S275" s="30">
        <f>Tides!H275</f>
        <v>0.26180555555555557</v>
      </c>
      <c r="T275" s="30">
        <f>Tides!I275</f>
        <v>0.82986111111111116</v>
      </c>
    </row>
    <row r="276" spans="1:20" ht="20" customHeight="1" x14ac:dyDescent="0.15">
      <c r="A276" s="2" t="str">
        <f>Tides!A276</f>
        <v>Tue 5</v>
      </c>
      <c r="B276" s="43">
        <f>IF(ISNUMBER(TIMEVALUE(LEFT(Tides!C276,8))),TIMEVALUE(LEFT(Tides!C276,8)),"")</f>
        <v>0.37083333333333335</v>
      </c>
      <c r="C276" s="38">
        <f>IF(ISNUMBER(VALUE(LEFT(RIGHT(Tides!C276,6),4))),VALUE(LEFT(RIGHT(Tides!C276,6),4)),"")</f>
        <v>0.8</v>
      </c>
      <c r="D276" s="74">
        <f t="shared" si="58"/>
        <v>2</v>
      </c>
      <c r="E276" s="43">
        <f>IF(ISNUMBER(TIMEVALUE(LEFT(Tides!E276,8))),TIMEVALUE(LEFT(Tides!E276,8)),"")</f>
        <v>0.875</v>
      </c>
      <c r="F276" s="38">
        <f>IF(ISNUMBER(VALUE(LEFT(RIGHT(Tides!E276,6),4))),VALUE(LEFT(RIGHT(Tides!E276,6),4)),"")</f>
        <v>1</v>
      </c>
      <c r="G276" s="74">
        <f t="shared" si="59"/>
        <v>2</v>
      </c>
      <c r="I276" s="18" t="str">
        <f t="shared" si="60"/>
        <v>Tue 5</v>
      </c>
      <c r="J276" s="9" t="str">
        <f>IF(ISTEXT(Tides!B276),Tides!B276,"")</f>
        <v>2:45 AM / 4.3 m</v>
      </c>
      <c r="K276" s="9" t="str">
        <f>IF(ISTEXT(Tides!C276),Tides!C276,"")</f>
        <v>8:54 AM / 0.8 m</v>
      </c>
      <c r="L276" s="9" t="str">
        <f>IF(ISTEXT(Tides!D276),Tides!D276,"")</f>
        <v>3:09 PM / 4.1 m</v>
      </c>
      <c r="M276" s="9" t="str">
        <f>IF(ISTEXT(Tides!E276),Tides!E276,"")</f>
        <v>9:00 PM / 1.0 m</v>
      </c>
      <c r="N276" s="9" t="str">
        <f>IF(ISTEXT(Tides!F276),Tides!F276,"")</f>
        <v/>
      </c>
      <c r="O276" s="56">
        <f t="shared" si="61"/>
        <v>0.28750000000000003</v>
      </c>
      <c r="P276" s="57">
        <f t="shared" si="62"/>
        <v>0.45416666666666666</v>
      </c>
      <c r="Q276" s="56">
        <f t="shared" si="63"/>
        <v>0.79166666666666663</v>
      </c>
      <c r="R276" s="58">
        <f t="shared" si="64"/>
        <v>0.95833333333333337</v>
      </c>
      <c r="S276" s="30">
        <f>Tides!H276</f>
        <v>0.26319444444444445</v>
      </c>
      <c r="T276" s="30">
        <f>Tides!I276</f>
        <v>0.82847222222222228</v>
      </c>
    </row>
    <row r="277" spans="1:20" ht="20" customHeight="1" x14ac:dyDescent="0.15">
      <c r="A277" s="2" t="str">
        <f>Tides!A277</f>
        <v>Wed 6</v>
      </c>
      <c r="B277" s="43">
        <f>IF(ISNUMBER(TIMEVALUE(LEFT(Tides!C277,8))),TIMEVALUE(LEFT(Tides!C277,8)),"")</f>
        <v>0.39097222222222222</v>
      </c>
      <c r="C277" s="38">
        <f>IF(ISNUMBER(VALUE(LEFT(RIGHT(Tides!C277,6),4))),VALUE(LEFT(RIGHT(Tides!C277,6),4)),"")</f>
        <v>0.8</v>
      </c>
      <c r="D277" s="74">
        <f t="shared" si="58"/>
        <v>2</v>
      </c>
      <c r="E277" s="43">
        <f>IF(ISNUMBER(TIMEVALUE(LEFT(Tides!E277,8))),TIMEVALUE(LEFT(Tides!E277,8)),"")</f>
        <v>0.89583333333333337</v>
      </c>
      <c r="F277" s="38">
        <f>IF(ISNUMBER(VALUE(LEFT(RIGHT(Tides!E277,6),4))),VALUE(LEFT(RIGHT(Tides!E277,6),4)),"")</f>
        <v>1</v>
      </c>
      <c r="G277" s="74">
        <f t="shared" si="59"/>
        <v>2</v>
      </c>
      <c r="I277" s="18" t="str">
        <f t="shared" si="60"/>
        <v>Wed 6</v>
      </c>
      <c r="J277" s="9" t="str">
        <f>IF(ISTEXT(Tides!B277),Tides!B277,"")</f>
        <v>3:15 AM / 4.3 m</v>
      </c>
      <c r="K277" s="9" t="str">
        <f>IF(ISTEXT(Tides!C277),Tides!C277,"")</f>
        <v>9:23 AM / 0.8 m</v>
      </c>
      <c r="L277" s="9" t="str">
        <f>IF(ISTEXT(Tides!D277),Tides!D277,"")</f>
        <v>3:37 PM / 4.1 m</v>
      </c>
      <c r="M277" s="9" t="str">
        <f>IF(ISTEXT(Tides!E277),Tides!E277,"")</f>
        <v>9:30 PM / 1.0 m</v>
      </c>
      <c r="N277" s="9" t="str">
        <f>IF(ISTEXT(Tides!F277),Tides!F277,"")</f>
        <v/>
      </c>
      <c r="O277" s="56">
        <f t="shared" si="61"/>
        <v>0.30763888888888891</v>
      </c>
      <c r="P277" s="57">
        <f t="shared" si="62"/>
        <v>0.47430555555555554</v>
      </c>
      <c r="Q277" s="56">
        <f t="shared" si="63"/>
        <v>0.8125</v>
      </c>
      <c r="R277" s="58">
        <f t="shared" si="64"/>
        <v>0.97916666666666674</v>
      </c>
      <c r="S277" s="30">
        <f>Tides!H277</f>
        <v>0.26458333333333334</v>
      </c>
      <c r="T277" s="30">
        <f>Tides!I277</f>
        <v>0.82638888888888884</v>
      </c>
    </row>
    <row r="278" spans="1:20" ht="20" customHeight="1" x14ac:dyDescent="0.15">
      <c r="A278" s="2" t="str">
        <f>Tides!A278</f>
        <v>Thu 7</v>
      </c>
      <c r="B278" s="43">
        <f>IF(ISNUMBER(TIMEVALUE(LEFT(Tides!C278,8))),TIMEVALUE(LEFT(Tides!C278,8)),"")</f>
        <v>0.41111111111111109</v>
      </c>
      <c r="C278" s="38">
        <f>IF(ISNUMBER(VALUE(LEFT(RIGHT(Tides!C278,6),4))),VALUE(LEFT(RIGHT(Tides!C278,6),4)),"")</f>
        <v>0.9</v>
      </c>
      <c r="D278" s="74">
        <f t="shared" si="58"/>
        <v>2</v>
      </c>
      <c r="E278" s="43">
        <f>IF(ISNUMBER(TIMEVALUE(LEFT(Tides!E278,8))),TIMEVALUE(LEFT(Tides!E278,8)),"")</f>
        <v>0.91597222222222219</v>
      </c>
      <c r="F278" s="38">
        <f>IF(ISNUMBER(VALUE(LEFT(RIGHT(Tides!E278,6),4))),VALUE(LEFT(RIGHT(Tides!E278,6),4)),"")</f>
        <v>1.1000000000000001</v>
      </c>
      <c r="G278" s="74">
        <f t="shared" si="59"/>
        <v>2</v>
      </c>
      <c r="I278" s="18" t="str">
        <f t="shared" si="60"/>
        <v>Thu 7</v>
      </c>
      <c r="J278" s="9" t="str">
        <f>IF(ISTEXT(Tides!B278),Tides!B278,"")</f>
        <v>3:43 AM / 4.3 m</v>
      </c>
      <c r="K278" s="9" t="str">
        <f>IF(ISTEXT(Tides!C278),Tides!C278,"")</f>
        <v>9:52 AM / 0.9 m</v>
      </c>
      <c r="L278" s="9" t="str">
        <f>IF(ISTEXT(Tides!D278),Tides!D278,"")</f>
        <v>4:05 PM / 4.0 m</v>
      </c>
      <c r="M278" s="9" t="str">
        <f>IF(ISTEXT(Tides!E278),Tides!E278,"")</f>
        <v>9:59 PM / 1.1 m</v>
      </c>
      <c r="N278" s="9" t="str">
        <f>IF(ISTEXT(Tides!F278),Tides!F278,"")</f>
        <v/>
      </c>
      <c r="O278" s="56">
        <f t="shared" si="61"/>
        <v>0.32777777777777778</v>
      </c>
      <c r="P278" s="57">
        <f t="shared" si="62"/>
        <v>0.49444444444444441</v>
      </c>
      <c r="Q278" s="56">
        <f t="shared" si="63"/>
        <v>0.83263888888888882</v>
      </c>
      <c r="R278" s="58">
        <f t="shared" si="64"/>
        <v>0.99930555555555556</v>
      </c>
      <c r="S278" s="30">
        <f>Tides!H278</f>
        <v>0.26597222222222222</v>
      </c>
      <c r="T278" s="30">
        <f>Tides!I278</f>
        <v>0.82430555555555551</v>
      </c>
    </row>
    <row r="279" spans="1:20" ht="20" customHeight="1" x14ac:dyDescent="0.15">
      <c r="A279" s="2" t="str">
        <f>Tides!A279</f>
        <v>Fri 8</v>
      </c>
      <c r="B279" s="43">
        <f>IF(ISNUMBER(TIMEVALUE(LEFT(Tides!C279,8))),TIMEVALUE(LEFT(Tides!C279,8)),"")</f>
        <v>0.43125000000000002</v>
      </c>
      <c r="C279" s="38">
        <f>IF(ISNUMBER(VALUE(LEFT(RIGHT(Tides!C279,6),4))),VALUE(LEFT(RIGHT(Tides!C279,6),4)),"")</f>
        <v>1</v>
      </c>
      <c r="D279" s="74">
        <f t="shared" si="58"/>
        <v>2</v>
      </c>
      <c r="E279" s="43">
        <f>IF(ISNUMBER(TIMEVALUE(LEFT(Tides!E279,8))),TIMEVALUE(LEFT(Tides!E279,8)),"")</f>
        <v>0.9375</v>
      </c>
      <c r="F279" s="38">
        <f>IF(ISNUMBER(VALUE(LEFT(RIGHT(Tides!E279,6),4))),VALUE(LEFT(RIGHT(Tides!E279,6),4)),"")</f>
        <v>1.2</v>
      </c>
      <c r="G279" s="74">
        <f t="shared" si="59"/>
        <v>2</v>
      </c>
      <c r="I279" s="18" t="str">
        <f t="shared" si="60"/>
        <v>Fri 8</v>
      </c>
      <c r="J279" s="9" t="str">
        <f>IF(ISTEXT(Tides!B279),Tides!B279,"")</f>
        <v>4:13 AM / 4.1 m</v>
      </c>
      <c r="K279" s="9" t="str">
        <f>IF(ISTEXT(Tides!C279),Tides!C279,"")</f>
        <v>10:21 AM / 1.0 m</v>
      </c>
      <c r="L279" s="9" t="str">
        <f>IF(ISTEXT(Tides!D279),Tides!D279,"")</f>
        <v>4:34 PM / 3.9 m</v>
      </c>
      <c r="M279" s="9" t="str">
        <f>IF(ISTEXT(Tides!E279),Tides!E279,"")</f>
        <v>10:30 PM / 1.2 m</v>
      </c>
      <c r="N279" s="9" t="str">
        <f>IF(ISTEXT(Tides!F279),Tides!F279,"")</f>
        <v/>
      </c>
      <c r="O279" s="56">
        <f t="shared" si="61"/>
        <v>0.34791666666666671</v>
      </c>
      <c r="P279" s="57">
        <f t="shared" si="62"/>
        <v>0.51458333333333339</v>
      </c>
      <c r="Q279" s="56">
        <f t="shared" si="63"/>
        <v>0.85416666666666663</v>
      </c>
      <c r="R279" s="58">
        <f t="shared" si="64"/>
        <v>1.0208333333333333</v>
      </c>
      <c r="S279" s="30">
        <f>Tides!H279</f>
        <v>0.2673611111111111</v>
      </c>
      <c r="T279" s="30">
        <f>Tides!I279</f>
        <v>0.82222222222222219</v>
      </c>
    </row>
    <row r="280" spans="1:20" ht="20" customHeight="1" x14ac:dyDescent="0.15">
      <c r="A280" s="2" t="str">
        <f>Tides!A280</f>
        <v>Sat 9</v>
      </c>
      <c r="B280" s="43">
        <f>IF(ISNUMBER(TIMEVALUE(LEFT(Tides!C280,8))),TIMEVALUE(LEFT(Tides!C280,8)),"")</f>
        <v>0.45347222222222222</v>
      </c>
      <c r="C280" s="38">
        <f>IF(ISNUMBER(VALUE(LEFT(RIGHT(Tides!C280,6),4))),VALUE(LEFT(RIGHT(Tides!C280,6),4)),"")</f>
        <v>1.2</v>
      </c>
      <c r="D280" s="74">
        <f t="shared" si="58"/>
        <v>2</v>
      </c>
      <c r="E280" s="43">
        <f>IF(ISNUMBER(TIMEVALUE(LEFT(Tides!E280,8))),TIMEVALUE(LEFT(Tides!E280,8)),"")</f>
        <v>0.96111111111111114</v>
      </c>
      <c r="F280" s="38">
        <f>IF(ISNUMBER(VALUE(LEFT(RIGHT(Tides!E280,6),4))),VALUE(LEFT(RIGHT(Tides!E280,6),4)),"")</f>
        <v>1.3</v>
      </c>
      <c r="G280" s="74">
        <f t="shared" si="59"/>
        <v>2</v>
      </c>
      <c r="I280" s="18" t="str">
        <f t="shared" si="60"/>
        <v>Sat 9</v>
      </c>
      <c r="J280" s="9" t="str">
        <f>IF(ISTEXT(Tides!B280),Tides!B280,"")</f>
        <v>4:45 AM / 4.0 m</v>
      </c>
      <c r="K280" s="9" t="str">
        <f>IF(ISTEXT(Tides!C280),Tides!C280,"")</f>
        <v>10:53 AM / 1.2 m</v>
      </c>
      <c r="L280" s="9" t="str">
        <f>IF(ISTEXT(Tides!D280),Tides!D280,"")</f>
        <v>5:05 PM / 3.7 m</v>
      </c>
      <c r="M280" s="9" t="str">
        <f>IF(ISTEXT(Tides!E280),Tides!E280,"")</f>
        <v>11:04 PM / 1.3 m</v>
      </c>
      <c r="N280" s="9" t="str">
        <f>IF(ISTEXT(Tides!F280),Tides!F280,"")</f>
        <v/>
      </c>
      <c r="O280" s="56">
        <f t="shared" si="61"/>
        <v>0.37013888888888891</v>
      </c>
      <c r="P280" s="57">
        <f t="shared" si="62"/>
        <v>0.53680555555555554</v>
      </c>
      <c r="Q280" s="56">
        <f t="shared" si="63"/>
        <v>0.87777777777777777</v>
      </c>
      <c r="R280" s="58">
        <f t="shared" si="64"/>
        <v>1.0444444444444445</v>
      </c>
      <c r="S280" s="30">
        <f>Tides!H280</f>
        <v>0.26874999999999999</v>
      </c>
      <c r="T280" s="30">
        <f>Tides!I280</f>
        <v>0.8208333333333333</v>
      </c>
    </row>
    <row r="281" spans="1:20" ht="20" customHeight="1" x14ac:dyDescent="0.15">
      <c r="A281" s="2" t="str">
        <f>Tides!A281</f>
        <v>Sun 10</v>
      </c>
      <c r="B281" s="43">
        <f>IF(ISNUMBER(TIMEVALUE(LEFT(Tides!C281,8))),TIMEVALUE(LEFT(Tides!C281,8)),"")</f>
        <v>0.4777777777777778</v>
      </c>
      <c r="C281" s="38">
        <f>IF(ISNUMBER(VALUE(LEFT(RIGHT(Tides!C281,6),4))),VALUE(LEFT(RIGHT(Tides!C281,6),4)),"")</f>
        <v>1.4</v>
      </c>
      <c r="D281" s="74">
        <f t="shared" si="58"/>
        <v>1.5</v>
      </c>
      <c r="E281" s="43">
        <f>IF(ISNUMBER(TIMEVALUE(LEFT(Tides!E281,8))),TIMEVALUE(LEFT(Tides!E281,8)),"")</f>
        <v>0.98888888888888893</v>
      </c>
      <c r="F281" s="38">
        <f>IF(ISNUMBER(VALUE(LEFT(RIGHT(Tides!E281,6),4))),VALUE(LEFT(RIGHT(Tides!E281,6),4)),"")</f>
        <v>1.5</v>
      </c>
      <c r="G281" s="74">
        <f t="shared" si="59"/>
        <v>1.5</v>
      </c>
      <c r="I281" s="18" t="str">
        <f t="shared" si="60"/>
        <v>Sun 10</v>
      </c>
      <c r="J281" s="9" t="str">
        <f>IF(ISTEXT(Tides!B281),Tides!B281,"")</f>
        <v>5:21 AM / 3.8 m</v>
      </c>
      <c r="K281" s="9" t="str">
        <f>IF(ISTEXT(Tides!C281),Tides!C281,"")</f>
        <v>11:28 AM / 1.4 m</v>
      </c>
      <c r="L281" s="9" t="str">
        <f>IF(ISTEXT(Tides!D281),Tides!D281,"")</f>
        <v>5:42 PM / 3.6 m</v>
      </c>
      <c r="M281" s="9" t="str">
        <f>IF(ISTEXT(Tides!E281),Tides!E281,"")</f>
        <v>11:44 PM / 1.5 m</v>
      </c>
      <c r="N281" s="9" t="str">
        <f>IF(ISTEXT(Tides!F281),Tides!F281,"")</f>
        <v/>
      </c>
      <c r="O281" s="56">
        <f t="shared" si="61"/>
        <v>0.4152777777777778</v>
      </c>
      <c r="P281" s="57">
        <f t="shared" si="62"/>
        <v>0.54027777777777786</v>
      </c>
      <c r="Q281" s="56">
        <f t="shared" si="63"/>
        <v>0.92638888888888893</v>
      </c>
      <c r="R281" s="58">
        <f t="shared" si="64"/>
        <v>1.0513888888888889</v>
      </c>
      <c r="S281" s="30">
        <f>Tides!H281</f>
        <v>0.27013888888888887</v>
      </c>
      <c r="T281" s="30">
        <f>Tides!I281</f>
        <v>0.81874999999999998</v>
      </c>
    </row>
    <row r="282" spans="1:20" ht="20" customHeight="1" x14ac:dyDescent="0.15">
      <c r="A282" s="2" t="str">
        <f>Tides!A282</f>
        <v>Mon 11</v>
      </c>
      <c r="B282" s="43">
        <f>IF(ISNUMBER(TIMEVALUE(LEFT(Tides!C282,8))),TIMEVALUE(LEFT(Tides!C282,8)),"")</f>
        <v>0.50694444444444442</v>
      </c>
      <c r="C282" s="38">
        <f>IF(ISNUMBER(VALUE(LEFT(RIGHT(Tides!C282,6),4))),VALUE(LEFT(RIGHT(Tides!C282,6),4)),"")</f>
        <v>1.6</v>
      </c>
      <c r="D282" s="74">
        <f t="shared" si="58"/>
        <v>1.5</v>
      </c>
      <c r="E282" s="43" t="str">
        <f>IF(ISNUMBER(TIMEVALUE(LEFT(Tides!E282,8))),TIMEVALUE(LEFT(Tides!E282,8)),"")</f>
        <v/>
      </c>
      <c r="F282" s="38" t="str">
        <f>IF(ISNUMBER(VALUE(LEFT(RIGHT(Tides!E282,6),4))),VALUE(LEFT(RIGHT(Tides!E282,6),4)),"")</f>
        <v/>
      </c>
      <c r="G282" s="74" t="str">
        <f t="shared" si="59"/>
        <v>No Restriction</v>
      </c>
      <c r="I282" s="18" t="str">
        <f t="shared" si="60"/>
        <v>Mon 11</v>
      </c>
      <c r="J282" s="9" t="str">
        <f>IF(ISTEXT(Tides!B282),Tides!B282,"")</f>
        <v>6:06 AM / 3.6 m</v>
      </c>
      <c r="K282" s="9" t="str">
        <f>IF(ISTEXT(Tides!C282),Tides!C282,"")</f>
        <v>12:10 PM / 1.6 m</v>
      </c>
      <c r="L282" s="9" t="str">
        <f>IF(ISTEXT(Tides!D282),Tides!D282,"")</f>
        <v>6:31 PM / 3.4 m</v>
      </c>
      <c r="M282" s="9" t="str">
        <f>IF(ISTEXT(Tides!E282),Tides!E282,"")</f>
        <v/>
      </c>
      <c r="N282" s="9" t="str">
        <f>IF(ISTEXT(Tides!F282),Tides!F282,"")</f>
        <v/>
      </c>
      <c r="O282" s="56">
        <f t="shared" si="61"/>
        <v>0.44444444444444442</v>
      </c>
      <c r="P282" s="57">
        <f t="shared" si="62"/>
        <v>0.56944444444444442</v>
      </c>
      <c r="Q282" s="56" t="str">
        <f t="shared" si="63"/>
        <v/>
      </c>
      <c r="R282" s="58" t="str">
        <f t="shared" si="64"/>
        <v/>
      </c>
      <c r="S282" s="30">
        <f>Tides!H282</f>
        <v>0.27152777777777776</v>
      </c>
      <c r="T282" s="30">
        <f>Tides!I282</f>
        <v>0.81666666666666665</v>
      </c>
    </row>
    <row r="283" spans="1:20" ht="20" customHeight="1" x14ac:dyDescent="0.15">
      <c r="A283" s="2" t="str">
        <f>Tides!A283</f>
        <v>Tue 12</v>
      </c>
      <c r="B283" s="43">
        <f>IF(ISNUMBER(TIMEVALUE(LEFT(Tides!C283,8))),TIMEVALUE(LEFT(Tides!C283,8)),"")</f>
        <v>2.4305555555555556E-2</v>
      </c>
      <c r="C283" s="38">
        <f>IF(ISNUMBER(VALUE(LEFT(RIGHT(Tides!C283,6),4))),VALUE(LEFT(RIGHT(Tides!C283,6),4)),"")</f>
        <v>1.7</v>
      </c>
      <c r="D283" s="74">
        <f t="shared" si="58"/>
        <v>1</v>
      </c>
      <c r="E283" s="43">
        <f>IF(ISNUMBER(TIMEVALUE(LEFT(Tides!E283,8))),TIMEVALUE(LEFT(Tides!E283,8)),"")</f>
        <v>0.54861111111111116</v>
      </c>
      <c r="F283" s="38">
        <f>IF(ISNUMBER(VALUE(LEFT(RIGHT(Tides!E283,6),4))),VALUE(LEFT(RIGHT(Tides!E283,6),4)),"")</f>
        <v>1.9</v>
      </c>
      <c r="G283" s="74" t="str">
        <f t="shared" si="59"/>
        <v>No Restriction</v>
      </c>
      <c r="I283" s="18" t="str">
        <f t="shared" si="60"/>
        <v>Tue 12</v>
      </c>
      <c r="J283" s="9" t="str">
        <f>IF(ISTEXT(Tides!B283),Tides!B283,"")</f>
        <v/>
      </c>
      <c r="K283" s="9" t="str">
        <f>IF(ISTEXT(Tides!C283),Tides!C283,"")</f>
        <v>12:35 AM / 1.7 m</v>
      </c>
      <c r="L283" s="9" t="str">
        <f>IF(ISTEXT(Tides!D283),Tides!D283,"")</f>
        <v>7:11 AM / 3.4 m</v>
      </c>
      <c r="M283" s="9" t="str">
        <f>IF(ISTEXT(Tides!E283),Tides!E283,"")</f>
        <v>1:10 PM / 1.9 m</v>
      </c>
      <c r="N283" s="9" t="str">
        <f>IF(ISTEXT(Tides!F283),Tides!F283,"")</f>
        <v>7:41 PM / 3.3 m</v>
      </c>
      <c r="O283" s="56">
        <f t="shared" si="61"/>
        <v>23.982638888888889</v>
      </c>
      <c r="P283" s="57">
        <f t="shared" si="62"/>
        <v>6.5972222222222224E-2</v>
      </c>
      <c r="Q283" s="56" t="str">
        <f t="shared" si="63"/>
        <v/>
      </c>
      <c r="R283" s="58" t="str">
        <f t="shared" si="64"/>
        <v/>
      </c>
      <c r="S283" s="30">
        <f>Tides!H283</f>
        <v>0.27291666666666664</v>
      </c>
      <c r="T283" s="30">
        <f>Tides!I283</f>
        <v>0.81458333333333333</v>
      </c>
    </row>
    <row r="284" spans="1:20" ht="20" customHeight="1" x14ac:dyDescent="0.15">
      <c r="A284" s="2" t="str">
        <f>Tides!A284</f>
        <v>Wed 13</v>
      </c>
      <c r="B284" s="43">
        <f>IF(ISNUMBER(TIMEVALUE(LEFT(Tides!C284,8))),TIMEVALUE(LEFT(Tides!C284,8)),"")</f>
        <v>7.7083333333333337E-2</v>
      </c>
      <c r="C284" s="38">
        <f>IF(ISNUMBER(VALUE(LEFT(RIGHT(Tides!C284,6),4))),VALUE(LEFT(RIGHT(Tides!C284,6),4)),"")</f>
        <v>1.8</v>
      </c>
      <c r="D284" s="74" t="str">
        <f t="shared" si="58"/>
        <v>No Restriction</v>
      </c>
      <c r="E284" s="43">
        <f>IF(ISNUMBER(TIMEVALUE(LEFT(Tides!E284,8))),TIMEVALUE(LEFT(Tides!E284,8)),"")</f>
        <v>0.61111111111111116</v>
      </c>
      <c r="F284" s="38">
        <f>IF(ISNUMBER(VALUE(LEFT(RIGHT(Tides!E284,6),4))),VALUE(LEFT(RIGHT(Tides!E284,6),4)),"")</f>
        <v>2</v>
      </c>
      <c r="G284" s="74" t="str">
        <f t="shared" si="59"/>
        <v>No Restriction</v>
      </c>
      <c r="I284" s="18" t="str">
        <f t="shared" si="60"/>
        <v>Wed 13</v>
      </c>
      <c r="J284" s="9" t="str">
        <f>IF(ISTEXT(Tides!B284),Tides!B284,"")</f>
        <v/>
      </c>
      <c r="K284" s="9" t="str">
        <f>IF(ISTEXT(Tides!C284),Tides!C284,"")</f>
        <v>1:51 AM / 1.8 m</v>
      </c>
      <c r="L284" s="9" t="str">
        <f>IF(ISTEXT(Tides!D284),Tides!D284,"")</f>
        <v>8:38 AM / 3.3 m</v>
      </c>
      <c r="M284" s="9" t="str">
        <f>IF(ISTEXT(Tides!E284),Tides!E284,"")</f>
        <v>2:40 PM / 2.0 m</v>
      </c>
      <c r="N284" s="9" t="str">
        <f>IF(ISTEXT(Tides!F284),Tides!F284,"")</f>
        <v>9:08 PM / 3.3 m</v>
      </c>
      <c r="O284" s="56" t="str">
        <f t="shared" si="61"/>
        <v/>
      </c>
      <c r="P284" s="57" t="str">
        <f t="shared" si="62"/>
        <v/>
      </c>
      <c r="Q284" s="56" t="str">
        <f t="shared" si="63"/>
        <v/>
      </c>
      <c r="R284" s="58" t="str">
        <f t="shared" si="64"/>
        <v/>
      </c>
      <c r="S284" s="30">
        <f>Tides!H284</f>
        <v>0.27430555555555558</v>
      </c>
      <c r="T284" s="30">
        <f>Tides!I284</f>
        <v>0.81319444444444444</v>
      </c>
    </row>
    <row r="285" spans="1:20" ht="20" customHeight="1" x14ac:dyDescent="0.15">
      <c r="A285" s="2" t="str">
        <f>Tides!A285</f>
        <v>Thu 14</v>
      </c>
      <c r="B285" s="43">
        <f>IF(ISNUMBER(TIMEVALUE(LEFT(Tides!C285,8))),TIMEVALUE(LEFT(Tides!C285,8)),"")</f>
        <v>0.14652777777777778</v>
      </c>
      <c r="C285" s="38">
        <f>IF(ISNUMBER(VALUE(LEFT(RIGHT(Tides!C285,6),4))),VALUE(LEFT(RIGHT(Tides!C285,6),4)),"")</f>
        <v>1.7</v>
      </c>
      <c r="D285" s="74">
        <f t="shared" si="58"/>
        <v>1</v>
      </c>
      <c r="E285" s="43">
        <f>IF(ISNUMBER(TIMEVALUE(LEFT(Tides!E285,8))),TIMEVALUE(LEFT(Tides!E285,8)),"")</f>
        <v>0.6791666666666667</v>
      </c>
      <c r="F285" s="38">
        <f>IF(ISNUMBER(VALUE(LEFT(RIGHT(Tides!E285,6),4))),VALUE(LEFT(RIGHT(Tides!E285,6),4)),"")</f>
        <v>1.9</v>
      </c>
      <c r="G285" s="74" t="str">
        <f t="shared" si="59"/>
        <v>No Restriction</v>
      </c>
      <c r="I285" s="18" t="str">
        <f t="shared" si="60"/>
        <v>Thu 14</v>
      </c>
      <c r="J285" s="9" t="str">
        <f>IF(ISTEXT(Tides!B285),Tides!B285,"")</f>
        <v/>
      </c>
      <c r="K285" s="9" t="str">
        <f>IF(ISTEXT(Tides!C285),Tides!C285,"")</f>
        <v>3:31 AM / 1.7 m</v>
      </c>
      <c r="L285" s="9" t="str">
        <f>IF(ISTEXT(Tides!D285),Tides!D285,"")</f>
        <v>10:09 AM / 3.4 m</v>
      </c>
      <c r="M285" s="9" t="str">
        <f>IF(ISTEXT(Tides!E285),Tides!E285,"")</f>
        <v>4:18 PM / 1.9 m</v>
      </c>
      <c r="N285" s="9" t="str">
        <f>IF(ISTEXT(Tides!F285),Tides!F285,"")</f>
        <v>10:28 PM / 3.5 m</v>
      </c>
      <c r="O285" s="56">
        <f t="shared" si="61"/>
        <v>0.10486111111111113</v>
      </c>
      <c r="P285" s="57">
        <f t="shared" si="62"/>
        <v>0.18819444444444444</v>
      </c>
      <c r="Q285" s="56" t="str">
        <f t="shared" si="63"/>
        <v/>
      </c>
      <c r="R285" s="58" t="str">
        <f t="shared" si="64"/>
        <v/>
      </c>
      <c r="S285" s="30">
        <f>Tides!H285</f>
        <v>0.27569444444444446</v>
      </c>
      <c r="T285" s="30">
        <f>Tides!I285</f>
        <v>0.81111111111111112</v>
      </c>
    </row>
    <row r="286" spans="1:20" ht="20" customHeight="1" x14ac:dyDescent="0.15">
      <c r="A286" s="2" t="str">
        <f>Tides!A286</f>
        <v>Fri 15</v>
      </c>
      <c r="B286" s="43">
        <f>IF(ISNUMBER(TIMEVALUE(LEFT(Tides!C286,8))),TIMEVALUE(LEFT(Tides!C286,8)),"")</f>
        <v>0.2048611111111111</v>
      </c>
      <c r="C286" s="38">
        <f>IF(ISNUMBER(VALUE(LEFT(RIGHT(Tides!C286,6),4))),VALUE(LEFT(RIGHT(Tides!C286,6),4)),"")</f>
        <v>1.4</v>
      </c>
      <c r="D286" s="74">
        <f t="shared" si="58"/>
        <v>1.5</v>
      </c>
      <c r="E286" s="43">
        <f>IF(ISNUMBER(TIMEVALUE(LEFT(Tides!E286,8))),TIMEVALUE(LEFT(Tides!E286,8)),"")</f>
        <v>0.72638888888888886</v>
      </c>
      <c r="F286" s="38">
        <f>IF(ISNUMBER(VALUE(LEFT(RIGHT(Tides!E286,6),4))),VALUE(LEFT(RIGHT(Tides!E286,6),4)),"")</f>
        <v>1.6</v>
      </c>
      <c r="G286" s="74">
        <f t="shared" si="59"/>
        <v>1.5</v>
      </c>
      <c r="I286" s="18" t="str">
        <f t="shared" si="60"/>
        <v>Fri 15</v>
      </c>
      <c r="J286" s="9" t="str">
        <f>IF(ISTEXT(Tides!B286),Tides!B286,"")</f>
        <v/>
      </c>
      <c r="K286" s="9" t="str">
        <f>IF(ISTEXT(Tides!C286),Tides!C286,"")</f>
        <v>4:55 AM / 1.4 m</v>
      </c>
      <c r="L286" s="9" t="str">
        <f>IF(ISTEXT(Tides!D286),Tides!D286,"")</f>
        <v>11:21 AM / 3.7 m</v>
      </c>
      <c r="M286" s="9" t="str">
        <f>IF(ISTEXT(Tides!E286),Tides!E286,"")</f>
        <v>5:26 PM / 1.6 m</v>
      </c>
      <c r="N286" s="9" t="str">
        <f>IF(ISTEXT(Tides!F286),Tides!F286,"")</f>
        <v>11:32 PM / 3.8 m</v>
      </c>
      <c r="O286" s="56">
        <f t="shared" si="61"/>
        <v>0.1423611111111111</v>
      </c>
      <c r="P286" s="57">
        <f t="shared" si="62"/>
        <v>0.2673611111111111</v>
      </c>
      <c r="Q286" s="56">
        <f t="shared" si="63"/>
        <v>0.66388888888888886</v>
      </c>
      <c r="R286" s="58">
        <f t="shared" si="64"/>
        <v>0.78888888888888886</v>
      </c>
      <c r="S286" s="30">
        <f>Tides!H286</f>
        <v>0.27708333333333335</v>
      </c>
      <c r="T286" s="30">
        <f>Tides!I286</f>
        <v>0.80902777777777779</v>
      </c>
    </row>
    <row r="287" spans="1:20" ht="20" customHeight="1" x14ac:dyDescent="0.15">
      <c r="A287" s="2" t="str">
        <f>Tides!A287</f>
        <v>Sat 16</v>
      </c>
      <c r="B287" s="43">
        <f>IF(ISNUMBER(TIMEVALUE(LEFT(Tides!C287,8))),TIMEVALUE(LEFT(Tides!C287,8)),"")</f>
        <v>0.24583333333333332</v>
      </c>
      <c r="C287" s="38">
        <f>IF(ISNUMBER(VALUE(LEFT(RIGHT(Tides!C287,6),4))),VALUE(LEFT(RIGHT(Tides!C287,6),4)),"")</f>
        <v>1.1000000000000001</v>
      </c>
      <c r="D287" s="74">
        <f t="shared" si="58"/>
        <v>2</v>
      </c>
      <c r="E287" s="43">
        <f>IF(ISNUMBER(TIMEVALUE(LEFT(Tides!E287,8))),TIMEVALUE(LEFT(Tides!E287,8)),"")</f>
        <v>0.76249999999999996</v>
      </c>
      <c r="F287" s="38">
        <f>IF(ISNUMBER(VALUE(LEFT(RIGHT(Tides!E287,6),4))),VALUE(LEFT(RIGHT(Tides!E287,6),4)),"")</f>
        <v>1.3</v>
      </c>
      <c r="G287" s="74">
        <f t="shared" si="59"/>
        <v>2</v>
      </c>
      <c r="I287" s="18" t="str">
        <f t="shared" si="60"/>
        <v>Sat 16</v>
      </c>
      <c r="J287" s="9" t="str">
        <f>IF(ISTEXT(Tides!B287),Tides!B287,"")</f>
        <v/>
      </c>
      <c r="K287" s="9" t="str">
        <f>IF(ISTEXT(Tides!C287),Tides!C287,"")</f>
        <v>5:54 AM / 1.1 m</v>
      </c>
      <c r="L287" s="9" t="str">
        <f>IF(ISTEXT(Tides!D287),Tides!D287,"")</f>
        <v>12:17 PM / 4.0 m</v>
      </c>
      <c r="M287" s="9" t="str">
        <f>IF(ISTEXT(Tides!E287),Tides!E287,"")</f>
        <v>6:18 PM / 1.3 m</v>
      </c>
      <c r="N287" s="9" t="str">
        <f>IF(ISTEXT(Tides!F287),Tides!F287,"")</f>
        <v/>
      </c>
      <c r="O287" s="56">
        <f t="shared" si="61"/>
        <v>0.16249999999999998</v>
      </c>
      <c r="P287" s="57">
        <f t="shared" si="62"/>
        <v>0.32916666666666666</v>
      </c>
      <c r="Q287" s="56">
        <f t="shared" si="63"/>
        <v>0.67916666666666659</v>
      </c>
      <c r="R287" s="58">
        <f t="shared" si="64"/>
        <v>0.84583333333333333</v>
      </c>
      <c r="S287" s="30">
        <f>Tides!H287</f>
        <v>0.27847222222222223</v>
      </c>
      <c r="T287" s="30">
        <f>Tides!I287</f>
        <v>0.80763888888888891</v>
      </c>
    </row>
    <row r="288" spans="1:20" ht="20" customHeight="1" x14ac:dyDescent="0.15">
      <c r="A288" s="2" t="str">
        <f>Tides!A288</f>
        <v>Sun 17</v>
      </c>
      <c r="B288" s="43">
        <f>IF(ISNUMBER(TIMEVALUE(LEFT(Tides!C288,8))),TIMEVALUE(LEFT(Tides!C288,8)),"")</f>
        <v>0.27986111111111112</v>
      </c>
      <c r="C288" s="38">
        <f>IF(ISNUMBER(VALUE(LEFT(RIGHT(Tides!C288,6),4))),VALUE(LEFT(RIGHT(Tides!C288,6),4)),"")</f>
        <v>0.7</v>
      </c>
      <c r="D288" s="74">
        <f t="shared" si="58"/>
        <v>2</v>
      </c>
      <c r="E288" s="43">
        <f>IF(ISNUMBER(TIMEVALUE(LEFT(Tides!E288,8))),TIMEVALUE(LEFT(Tides!E288,8)),"")</f>
        <v>0.79305555555555551</v>
      </c>
      <c r="F288" s="38">
        <f>IF(ISNUMBER(VALUE(LEFT(RIGHT(Tides!E288,6),4))),VALUE(LEFT(RIGHT(Tides!E288,6),4)),"")</f>
        <v>1</v>
      </c>
      <c r="G288" s="74">
        <f t="shared" si="59"/>
        <v>2</v>
      </c>
      <c r="I288" s="18" t="str">
        <f t="shared" si="60"/>
        <v>Sun 17</v>
      </c>
      <c r="J288" s="9" t="str">
        <f>IF(ISTEXT(Tides!B288),Tides!B288,"")</f>
        <v>12:25 AM / 4.2 m</v>
      </c>
      <c r="K288" s="9" t="str">
        <f>IF(ISTEXT(Tides!C288),Tides!C288,"")</f>
        <v>6:43 AM / 0.7 m</v>
      </c>
      <c r="L288" s="9" t="str">
        <f>IF(ISTEXT(Tides!D288),Tides!D288,"")</f>
        <v>1:04 PM / 4.3 m</v>
      </c>
      <c r="M288" s="9" t="str">
        <f>IF(ISTEXT(Tides!E288),Tides!E288,"")</f>
        <v>7:02 PM / 1.0 m</v>
      </c>
      <c r="N288" s="9" t="str">
        <f>IF(ISTEXT(Tides!F288),Tides!F288,"")</f>
        <v/>
      </c>
      <c r="O288" s="56">
        <f t="shared" si="61"/>
        <v>0.1965277777777778</v>
      </c>
      <c r="P288" s="57">
        <f t="shared" si="62"/>
        <v>0.36319444444444443</v>
      </c>
      <c r="Q288" s="56">
        <f t="shared" si="63"/>
        <v>0.70972222222222214</v>
      </c>
      <c r="R288" s="58">
        <f t="shared" si="64"/>
        <v>0.87638888888888888</v>
      </c>
      <c r="S288" s="30">
        <f>Tides!H288</f>
        <v>0.27986111111111112</v>
      </c>
      <c r="T288" s="30">
        <f>Tides!I288</f>
        <v>0.80555555555555558</v>
      </c>
    </row>
    <row r="289" spans="1:20" ht="20" customHeight="1" x14ac:dyDescent="0.15">
      <c r="A289" s="2" t="str">
        <f>Tides!A289</f>
        <v>Mon 18</v>
      </c>
      <c r="B289" s="43">
        <f>IF(ISNUMBER(TIMEVALUE(LEFT(Tides!C289,8))),TIMEVALUE(LEFT(Tides!C289,8)),"")</f>
        <v>0.31111111111111112</v>
      </c>
      <c r="C289" s="38">
        <f>IF(ISNUMBER(VALUE(LEFT(RIGHT(Tides!C289,6),4))),VALUE(LEFT(RIGHT(Tides!C289,6),4)),"")</f>
        <v>0.4</v>
      </c>
      <c r="D289" s="74">
        <f t="shared" si="58"/>
        <v>2.5</v>
      </c>
      <c r="E289" s="43">
        <f>IF(ISNUMBER(TIMEVALUE(LEFT(Tides!E289,8))),TIMEVALUE(LEFT(Tides!E289,8)),"")</f>
        <v>0.82222222222222219</v>
      </c>
      <c r="F289" s="38">
        <f>IF(ISNUMBER(VALUE(LEFT(RIGHT(Tides!E289,6),4))),VALUE(LEFT(RIGHT(Tides!E289,6),4)),"")</f>
        <v>0.7</v>
      </c>
      <c r="G289" s="74">
        <f t="shared" si="59"/>
        <v>2</v>
      </c>
      <c r="I289" s="18" t="str">
        <f t="shared" si="60"/>
        <v>Mon 18</v>
      </c>
      <c r="J289" s="9" t="str">
        <f>IF(ISTEXT(Tides!B289),Tides!B289,"")</f>
        <v>1:12 AM / 4.5 m</v>
      </c>
      <c r="K289" s="9" t="str">
        <f>IF(ISTEXT(Tides!C289),Tides!C289,"")</f>
        <v>7:28 AM / 0.4 m</v>
      </c>
      <c r="L289" s="9" t="str">
        <f>IF(ISTEXT(Tides!D289),Tides!D289,"")</f>
        <v>1:48 PM / 4.5 m</v>
      </c>
      <c r="M289" s="9" t="str">
        <f>IF(ISTEXT(Tides!E289),Tides!E289,"")</f>
        <v>7:44 PM / 0.7 m</v>
      </c>
      <c r="N289" s="9" t="str">
        <f>IF(ISTEXT(Tides!F289),Tides!F289,"")</f>
        <v/>
      </c>
      <c r="O289" s="56">
        <f t="shared" si="61"/>
        <v>0.20694444444444443</v>
      </c>
      <c r="P289" s="57">
        <f t="shared" si="62"/>
        <v>0.4152777777777778</v>
      </c>
      <c r="Q289" s="56">
        <f t="shared" si="63"/>
        <v>0.73888888888888882</v>
      </c>
      <c r="R289" s="58">
        <f t="shared" si="64"/>
        <v>0.90555555555555556</v>
      </c>
      <c r="S289" s="30">
        <f>Tides!H289</f>
        <v>0.28194444444444444</v>
      </c>
      <c r="T289" s="30">
        <f>Tides!I289</f>
        <v>0.80347222222222225</v>
      </c>
    </row>
    <row r="290" spans="1:20" ht="20" customHeight="1" x14ac:dyDescent="0.15">
      <c r="A290" s="2" t="str">
        <f>Tides!A290</f>
        <v>Tue 19</v>
      </c>
      <c r="B290" s="43">
        <f>IF(ISNUMBER(TIMEVALUE(LEFT(Tides!C290,8))),TIMEVALUE(LEFT(Tides!C290,8)),"")</f>
        <v>0.34027777777777779</v>
      </c>
      <c r="C290" s="38">
        <f>IF(ISNUMBER(VALUE(LEFT(RIGHT(Tides!C290,6),4))),VALUE(LEFT(RIGHT(Tides!C290,6),4)),"")</f>
        <v>0.2</v>
      </c>
      <c r="D290" s="74">
        <f t="shared" si="58"/>
        <v>2.5</v>
      </c>
      <c r="E290" s="43">
        <f>IF(ISNUMBER(TIMEVALUE(LEFT(Tides!E290,8))),TIMEVALUE(LEFT(Tides!E290,8)),"")</f>
        <v>0.85069444444444442</v>
      </c>
      <c r="F290" s="38">
        <f>IF(ISNUMBER(VALUE(LEFT(RIGHT(Tides!E290,6),4))),VALUE(LEFT(RIGHT(Tides!E290,6),4)),"")</f>
        <v>0.6</v>
      </c>
      <c r="G290" s="74">
        <f t="shared" si="59"/>
        <v>2.5</v>
      </c>
      <c r="I290" s="18" t="str">
        <f t="shared" si="60"/>
        <v>Tue 19</v>
      </c>
      <c r="J290" s="9" t="str">
        <f>IF(ISTEXT(Tides!B290),Tides!B290,"")</f>
        <v>1:56 AM / 4.8 m</v>
      </c>
      <c r="K290" s="9" t="str">
        <f>IF(ISTEXT(Tides!C290),Tides!C290,"")</f>
        <v>8:10 AM / 0.2 m</v>
      </c>
      <c r="L290" s="9" t="str">
        <f>IF(ISTEXT(Tides!D290),Tides!D290,"")</f>
        <v>2:31 PM / 4.6 m</v>
      </c>
      <c r="M290" s="9" t="str">
        <f>IF(ISTEXT(Tides!E290),Tides!E290,"")</f>
        <v>8:25 PM / 0.6 m</v>
      </c>
      <c r="N290" s="9" t="str">
        <f>IF(ISTEXT(Tides!F290),Tides!F290,"")</f>
        <v/>
      </c>
      <c r="O290" s="56">
        <f t="shared" si="61"/>
        <v>0.2361111111111111</v>
      </c>
      <c r="P290" s="57">
        <f t="shared" si="62"/>
        <v>0.44444444444444448</v>
      </c>
      <c r="Q290" s="56">
        <f t="shared" si="63"/>
        <v>0.74652777777777779</v>
      </c>
      <c r="R290" s="58">
        <f t="shared" si="64"/>
        <v>0.95486111111111105</v>
      </c>
      <c r="S290" s="30">
        <f>Tides!H290</f>
        <v>0.28333333333333333</v>
      </c>
      <c r="T290" s="30">
        <f>Tides!I290</f>
        <v>0.80138888888888893</v>
      </c>
    </row>
    <row r="291" spans="1:20" ht="20" customHeight="1" x14ac:dyDescent="0.15">
      <c r="A291" s="2" t="str">
        <f>Tides!A291</f>
        <v>Wed 20</v>
      </c>
      <c r="B291" s="43">
        <f>IF(ISNUMBER(TIMEVALUE(LEFT(Tides!C291,8))),TIMEVALUE(LEFT(Tides!C291,8)),"")</f>
        <v>0.36944444444444446</v>
      </c>
      <c r="C291" s="38">
        <f>IF(ISNUMBER(VALUE(LEFT(RIGHT(Tides!C291,6),4))),VALUE(LEFT(RIGHT(Tides!C291,6),4)),"")</f>
        <v>0.2</v>
      </c>
      <c r="D291" s="74">
        <f t="shared" si="58"/>
        <v>2.5</v>
      </c>
      <c r="E291" s="43">
        <f>IF(ISNUMBER(TIMEVALUE(LEFT(Tides!E291,8))),TIMEVALUE(LEFT(Tides!E291,8)),"")</f>
        <v>0.87916666666666665</v>
      </c>
      <c r="F291" s="38">
        <f>IF(ISNUMBER(VALUE(LEFT(RIGHT(Tides!E291,6),4))),VALUE(LEFT(RIGHT(Tides!E291,6),4)),"")</f>
        <v>0.5</v>
      </c>
      <c r="G291" s="74">
        <f t="shared" si="59"/>
        <v>2.5</v>
      </c>
      <c r="I291" s="18" t="str">
        <f t="shared" si="60"/>
        <v>Wed 20</v>
      </c>
      <c r="J291" s="9" t="str">
        <f>IF(ISTEXT(Tides!B291),Tides!B291,"")</f>
        <v>2:40 AM / 4.9 m</v>
      </c>
      <c r="K291" s="9" t="str">
        <f>IF(ISTEXT(Tides!C291),Tides!C291,"")</f>
        <v>8:52 AM / 0.2 m</v>
      </c>
      <c r="L291" s="9" t="str">
        <f>IF(ISTEXT(Tides!D291),Tides!D291,"")</f>
        <v>3:11 PM / 4.6 m</v>
      </c>
      <c r="M291" s="9" t="str">
        <f>IF(ISTEXT(Tides!E291),Tides!E291,"")</f>
        <v>9:06 PM / 0.5 m</v>
      </c>
      <c r="N291" s="9" t="str">
        <f>IF(ISTEXT(Tides!F291),Tides!F291,"")</f>
        <v/>
      </c>
      <c r="O291" s="56">
        <f t="shared" si="61"/>
        <v>0.26527777777777778</v>
      </c>
      <c r="P291" s="57">
        <f t="shared" si="62"/>
        <v>0.47361111111111115</v>
      </c>
      <c r="Q291" s="56">
        <f t="shared" si="63"/>
        <v>0.77500000000000002</v>
      </c>
      <c r="R291" s="58">
        <f t="shared" si="64"/>
        <v>0.98333333333333328</v>
      </c>
      <c r="S291" s="30">
        <f>Tides!H291</f>
        <v>0.28472222222222221</v>
      </c>
      <c r="T291" s="30">
        <f>Tides!I291</f>
        <v>0.7993055555555556</v>
      </c>
    </row>
    <row r="292" spans="1:20" ht="20" customHeight="1" x14ac:dyDescent="0.15">
      <c r="A292" s="2" t="str">
        <f>Tides!A292</f>
        <v>Thu 21</v>
      </c>
      <c r="B292" s="43">
        <f>IF(ISNUMBER(TIMEVALUE(LEFT(Tides!C292,8))),TIMEVALUE(LEFT(Tides!C292,8)),"")</f>
        <v>0.39791666666666664</v>
      </c>
      <c r="C292" s="38">
        <f>IF(ISNUMBER(VALUE(LEFT(RIGHT(Tides!C292,6),4))),VALUE(LEFT(RIGHT(Tides!C292,6),4)),"")</f>
        <v>0.3</v>
      </c>
      <c r="D292" s="74">
        <f t="shared" si="58"/>
        <v>2.5</v>
      </c>
      <c r="E292" s="43">
        <f>IF(ISNUMBER(TIMEVALUE(LEFT(Tides!E292,8))),TIMEVALUE(LEFT(Tides!E292,8)),"")</f>
        <v>0.90833333333333333</v>
      </c>
      <c r="F292" s="38">
        <f>IF(ISNUMBER(VALUE(LEFT(RIGHT(Tides!E292,6),4))),VALUE(LEFT(RIGHT(Tides!E292,6),4)),"")</f>
        <v>0.6</v>
      </c>
      <c r="G292" s="74">
        <f t="shared" si="59"/>
        <v>2.5</v>
      </c>
      <c r="I292" s="18" t="str">
        <f t="shared" si="60"/>
        <v>Thu 21</v>
      </c>
      <c r="J292" s="9" t="str">
        <f>IF(ISTEXT(Tides!B292),Tides!B292,"")</f>
        <v>3:23 AM / 4.9 m</v>
      </c>
      <c r="K292" s="9" t="str">
        <f>IF(ISTEXT(Tides!C292),Tides!C292,"")</f>
        <v>9:33 AM / 0.3 m</v>
      </c>
      <c r="L292" s="9" t="str">
        <f>IF(ISTEXT(Tides!D292),Tides!D292,"")</f>
        <v>3:53 PM / 4.5 m</v>
      </c>
      <c r="M292" s="9" t="str">
        <f>IF(ISTEXT(Tides!E292),Tides!E292,"")</f>
        <v>9:48 PM / 0.6 m</v>
      </c>
      <c r="N292" s="9" t="str">
        <f>IF(ISTEXT(Tides!F292),Tides!F292,"")</f>
        <v/>
      </c>
      <c r="O292" s="56">
        <f t="shared" si="61"/>
        <v>0.29374999999999996</v>
      </c>
      <c r="P292" s="57">
        <f t="shared" si="62"/>
        <v>0.50208333333333333</v>
      </c>
      <c r="Q292" s="56">
        <f t="shared" si="63"/>
        <v>0.8041666666666667</v>
      </c>
      <c r="R292" s="58">
        <f t="shared" si="64"/>
        <v>1.0125</v>
      </c>
      <c r="S292" s="30">
        <f>Tides!H292</f>
        <v>0.28611111111111109</v>
      </c>
      <c r="T292" s="30">
        <f>Tides!I292</f>
        <v>0.79791666666666672</v>
      </c>
    </row>
    <row r="293" spans="1:20" ht="20" customHeight="1" x14ac:dyDescent="0.15">
      <c r="A293" s="2" t="str">
        <f>Tides!A293</f>
        <v>Fri 22</v>
      </c>
      <c r="B293" s="43">
        <f>IF(ISNUMBER(TIMEVALUE(LEFT(Tides!C293,8))),TIMEVALUE(LEFT(Tides!C293,8)),"")</f>
        <v>0.42708333333333331</v>
      </c>
      <c r="C293" s="38">
        <f>IF(ISNUMBER(VALUE(LEFT(RIGHT(Tides!C293,6),4))),VALUE(LEFT(RIGHT(Tides!C293,6),4)),"")</f>
        <v>0.5</v>
      </c>
      <c r="D293" s="74">
        <f t="shared" si="58"/>
        <v>2.5</v>
      </c>
      <c r="E293" s="43">
        <f>IF(ISNUMBER(TIMEVALUE(LEFT(Tides!E293,8))),TIMEVALUE(LEFT(Tides!E293,8)),"")</f>
        <v>0.93819444444444444</v>
      </c>
      <c r="F293" s="38">
        <f>IF(ISNUMBER(VALUE(LEFT(RIGHT(Tides!E293,6),4))),VALUE(LEFT(RIGHT(Tides!E293,6),4)),"")</f>
        <v>0.8</v>
      </c>
      <c r="G293" s="74">
        <f t="shared" si="59"/>
        <v>2</v>
      </c>
      <c r="I293" s="18" t="str">
        <f t="shared" si="60"/>
        <v>Fri 22</v>
      </c>
      <c r="J293" s="9" t="str">
        <f>IF(ISTEXT(Tides!B293),Tides!B293,"")</f>
        <v>4:08 AM / 4.7 m</v>
      </c>
      <c r="K293" s="9" t="str">
        <f>IF(ISTEXT(Tides!C293),Tides!C293,"")</f>
        <v>10:15 AM / 0.5 m</v>
      </c>
      <c r="L293" s="9" t="str">
        <f>IF(ISTEXT(Tides!D293),Tides!D293,"")</f>
        <v>4:35 PM / 4.3 m</v>
      </c>
      <c r="M293" s="9" t="str">
        <f>IF(ISTEXT(Tides!E293),Tides!E293,"")</f>
        <v>10:31 PM / 0.8 m</v>
      </c>
      <c r="N293" s="9" t="str">
        <f>IF(ISTEXT(Tides!F293),Tides!F293,"")</f>
        <v/>
      </c>
      <c r="O293" s="56">
        <f t="shared" si="61"/>
        <v>0.32291666666666663</v>
      </c>
      <c r="P293" s="57">
        <f t="shared" si="62"/>
        <v>0.53125</v>
      </c>
      <c r="Q293" s="56">
        <f t="shared" si="63"/>
        <v>0.85486111111111107</v>
      </c>
      <c r="R293" s="58">
        <f t="shared" si="64"/>
        <v>1.0215277777777778</v>
      </c>
      <c r="S293" s="30">
        <f>Tides!H293</f>
        <v>0.28749999999999998</v>
      </c>
      <c r="T293" s="30">
        <f>Tides!I293</f>
        <v>0.79583333333333328</v>
      </c>
    </row>
    <row r="294" spans="1:20" ht="20" customHeight="1" x14ac:dyDescent="0.15">
      <c r="A294" s="2" t="str">
        <f>Tides!A294</f>
        <v>Sat 23</v>
      </c>
      <c r="B294" s="43">
        <f>IF(ISNUMBER(TIMEVALUE(LEFT(Tides!C294,8))),TIMEVALUE(LEFT(Tides!C294,8)),"")</f>
        <v>0.45694444444444443</v>
      </c>
      <c r="C294" s="38">
        <f>IF(ISNUMBER(VALUE(LEFT(RIGHT(Tides!C294,6),4))),VALUE(LEFT(RIGHT(Tides!C294,6),4)),"")</f>
        <v>0.9</v>
      </c>
      <c r="D294" s="74">
        <f t="shared" si="58"/>
        <v>2</v>
      </c>
      <c r="E294" s="43">
        <f>IF(ISNUMBER(TIMEVALUE(LEFT(Tides!E294,8))),TIMEVALUE(LEFT(Tides!E294,8)),"")</f>
        <v>0.97013888888888888</v>
      </c>
      <c r="F294" s="38">
        <f>IF(ISNUMBER(VALUE(LEFT(RIGHT(Tides!E294,6),4))),VALUE(LEFT(RIGHT(Tides!E294,6),4)),"")</f>
        <v>1</v>
      </c>
      <c r="G294" s="74">
        <f t="shared" si="59"/>
        <v>2</v>
      </c>
      <c r="I294" s="18" t="str">
        <f t="shared" si="60"/>
        <v>Sat 23</v>
      </c>
      <c r="J294" s="9" t="str">
        <f>IF(ISTEXT(Tides!B294),Tides!B294,"")</f>
        <v>4:55 AM / 4.4 m</v>
      </c>
      <c r="K294" s="9" t="str">
        <f>IF(ISTEXT(Tides!C294),Tides!C294,"")</f>
        <v>10:58 AM / 0.9 m</v>
      </c>
      <c r="L294" s="9" t="str">
        <f>IF(ISTEXT(Tides!D294),Tides!D294,"")</f>
        <v>5:19 PM / 4.1 m</v>
      </c>
      <c r="M294" s="9" t="str">
        <f>IF(ISTEXT(Tides!E294),Tides!E294,"")</f>
        <v>11:17 PM / 1.0 m</v>
      </c>
      <c r="N294" s="9" t="str">
        <f>IF(ISTEXT(Tides!F294),Tides!F294,"")</f>
        <v/>
      </c>
      <c r="O294" s="56">
        <f t="shared" si="61"/>
        <v>0.37361111111111112</v>
      </c>
      <c r="P294" s="57">
        <f t="shared" si="62"/>
        <v>0.54027777777777775</v>
      </c>
      <c r="Q294" s="56">
        <f t="shared" si="63"/>
        <v>0.88680555555555551</v>
      </c>
      <c r="R294" s="58">
        <f t="shared" si="64"/>
        <v>1.0534722222222221</v>
      </c>
      <c r="S294" s="30">
        <f>Tides!H294</f>
        <v>0.28888888888888886</v>
      </c>
      <c r="T294" s="30">
        <f>Tides!I294</f>
        <v>0.79374999999999996</v>
      </c>
    </row>
    <row r="295" spans="1:20" ht="20" customHeight="1" x14ac:dyDescent="0.15">
      <c r="A295" s="2" t="str">
        <f>Tides!A295</f>
        <v>Sun 24</v>
      </c>
      <c r="B295" s="43">
        <f>IF(ISNUMBER(TIMEVALUE(LEFT(Tides!C295,8))),TIMEVALUE(LEFT(Tides!C295,8)),"")</f>
        <v>0.48958333333333331</v>
      </c>
      <c r="C295" s="38">
        <f>IF(ISNUMBER(VALUE(LEFT(RIGHT(Tides!C295,6),4))),VALUE(LEFT(RIGHT(Tides!C295,6),4)),"")</f>
        <v>1.3</v>
      </c>
      <c r="D295" s="74">
        <f t="shared" si="58"/>
        <v>2</v>
      </c>
      <c r="E295" s="43" t="str">
        <f>IF(ISNUMBER(TIMEVALUE(LEFT(Tides!E295,8))),TIMEVALUE(LEFT(Tides!E295,8)),"")</f>
        <v/>
      </c>
      <c r="F295" s="38" t="str">
        <f>IF(ISNUMBER(VALUE(LEFT(RIGHT(Tides!E295,6),4))),VALUE(LEFT(RIGHT(Tides!E295,6),4)),"")</f>
        <v/>
      </c>
      <c r="G295" s="74" t="str">
        <f t="shared" si="59"/>
        <v>No Restriction</v>
      </c>
      <c r="I295" s="18" t="str">
        <f t="shared" si="60"/>
        <v>Sun 24</v>
      </c>
      <c r="J295" s="9" t="str">
        <f>IF(ISTEXT(Tides!B295),Tides!B295,"")</f>
        <v>5:47 AM / 4.0 m</v>
      </c>
      <c r="K295" s="9" t="str">
        <f>IF(ISTEXT(Tides!C295),Tides!C295,"")</f>
        <v>11:45 AM / 1.3 m</v>
      </c>
      <c r="L295" s="9" t="str">
        <f>IF(ISTEXT(Tides!D295),Tides!D295,"")</f>
        <v>6:08 PM / 3.8 m</v>
      </c>
      <c r="M295" s="9" t="str">
        <f>IF(ISTEXT(Tides!E295),Tides!E295,"")</f>
        <v/>
      </c>
      <c r="N295" s="9" t="str">
        <f>IF(ISTEXT(Tides!F295),Tides!F295,"")</f>
        <v/>
      </c>
      <c r="O295" s="56">
        <f t="shared" si="61"/>
        <v>0.40625</v>
      </c>
      <c r="P295" s="57">
        <f t="shared" si="62"/>
        <v>0.57291666666666663</v>
      </c>
      <c r="Q295" s="56" t="str">
        <f t="shared" si="63"/>
        <v/>
      </c>
      <c r="R295" s="58" t="str">
        <f t="shared" si="64"/>
        <v/>
      </c>
      <c r="S295" s="30">
        <f>Tides!H295</f>
        <v>0.2902777777777778</v>
      </c>
      <c r="T295" s="30">
        <f>Tides!I295</f>
        <v>0.79166666666666663</v>
      </c>
    </row>
    <row r="296" spans="1:20" ht="20" customHeight="1" x14ac:dyDescent="0.15">
      <c r="A296" s="2" t="str">
        <f>Tides!A296</f>
        <v>Mon 25</v>
      </c>
      <c r="B296" s="43">
        <f>IF(ISNUMBER(TIMEVALUE(LEFT(Tides!C296,8))),TIMEVALUE(LEFT(Tides!C296,8)),"")</f>
        <v>7.6388888888888886E-3</v>
      </c>
      <c r="C296" s="38">
        <f>IF(ISNUMBER(VALUE(LEFT(RIGHT(Tides!C296,6),4))),VALUE(LEFT(RIGHT(Tides!C296,6),4)),"")</f>
        <v>1.3</v>
      </c>
      <c r="D296" s="74">
        <f t="shared" si="58"/>
        <v>2</v>
      </c>
      <c r="E296" s="43">
        <f>IF(ISNUMBER(TIMEVALUE(LEFT(Tides!E296,8))),TIMEVALUE(LEFT(Tides!E296,8)),"")</f>
        <v>0.52777777777777779</v>
      </c>
      <c r="F296" s="38">
        <f>IF(ISNUMBER(VALUE(LEFT(RIGHT(Tides!E296,6),4))),VALUE(LEFT(RIGHT(Tides!E296,6),4)),"")</f>
        <v>1.7</v>
      </c>
      <c r="G296" s="74">
        <f t="shared" si="59"/>
        <v>1</v>
      </c>
      <c r="I296" s="18" t="str">
        <f t="shared" si="60"/>
        <v>Mon 25</v>
      </c>
      <c r="J296" s="9" t="str">
        <f>IF(ISTEXT(Tides!B296),Tides!B296,"")</f>
        <v/>
      </c>
      <c r="K296" s="9" t="str">
        <f>IF(ISTEXT(Tides!C296),Tides!C296,"")</f>
        <v>12:11 AM / 1.3 m</v>
      </c>
      <c r="L296" s="9" t="str">
        <f>IF(ISTEXT(Tides!D296),Tides!D296,"")</f>
        <v>6:50 AM / 3.7 m</v>
      </c>
      <c r="M296" s="9" t="str">
        <f>IF(ISTEXT(Tides!E296),Tides!E296,"")</f>
        <v>12:40 PM / 1.7 m</v>
      </c>
      <c r="N296" s="9" t="str">
        <f>IF(ISTEXT(Tides!F296),Tides!F296,"")</f>
        <v>7:08 PM / 3.6 m</v>
      </c>
      <c r="O296" s="56">
        <f t="shared" si="61"/>
        <v>23.924305555555556</v>
      </c>
      <c r="P296" s="57">
        <f t="shared" si="62"/>
        <v>9.0972222222222218E-2</v>
      </c>
      <c r="Q296" s="56">
        <f t="shared" si="63"/>
        <v>0.4861111111111111</v>
      </c>
      <c r="R296" s="58">
        <f t="shared" si="64"/>
        <v>0.56944444444444442</v>
      </c>
      <c r="S296" s="30">
        <f>Tides!H296</f>
        <v>0.29166666666666669</v>
      </c>
      <c r="T296" s="30">
        <f>Tides!I296</f>
        <v>0.79027777777777775</v>
      </c>
    </row>
    <row r="297" spans="1:20" ht="20" customHeight="1" x14ac:dyDescent="0.15">
      <c r="A297" s="2" t="str">
        <f>Tides!A297</f>
        <v>Tue 26</v>
      </c>
      <c r="B297" s="43">
        <f>IF(ISNUMBER(TIMEVALUE(LEFT(Tides!C297,8))),TIMEVALUE(LEFT(Tides!C297,8)),"")</f>
        <v>5.5555555555555552E-2</v>
      </c>
      <c r="C297" s="38">
        <f>IF(ISNUMBER(VALUE(LEFT(RIGHT(Tides!C297,6),4))),VALUE(LEFT(RIGHT(Tides!C297,6),4)),"")</f>
        <v>1.6</v>
      </c>
      <c r="D297" s="74">
        <f t="shared" si="58"/>
        <v>1.5</v>
      </c>
      <c r="E297" s="43">
        <f>IF(ISNUMBER(TIMEVALUE(LEFT(Tides!E297,8))),TIMEVALUE(LEFT(Tides!E297,8)),"")</f>
        <v>0.5805555555555556</v>
      </c>
      <c r="F297" s="38">
        <f>IF(ISNUMBER(VALUE(LEFT(RIGHT(Tides!E297,6),4))),VALUE(LEFT(RIGHT(Tides!E297,6),4)),"")</f>
        <v>2</v>
      </c>
      <c r="G297" s="74" t="str">
        <f t="shared" si="59"/>
        <v>No Restriction</v>
      </c>
      <c r="I297" s="18" t="str">
        <f t="shared" si="60"/>
        <v>Tue 26</v>
      </c>
      <c r="J297" s="9" t="str">
        <f>IF(ISTEXT(Tides!B297),Tides!B297,"")</f>
        <v/>
      </c>
      <c r="K297" s="9" t="str">
        <f>IF(ISTEXT(Tides!C297),Tides!C297,"")</f>
        <v>1:20 AM / 1.6 m</v>
      </c>
      <c r="L297" s="9" t="str">
        <f>IF(ISTEXT(Tides!D297),Tides!D297,"")</f>
        <v>8:09 AM / 3.4 m</v>
      </c>
      <c r="M297" s="9" t="str">
        <f>IF(ISTEXT(Tides!E297),Tides!E297,"")</f>
        <v>1:56 PM / 2.0 m</v>
      </c>
      <c r="N297" s="9" t="str">
        <f>IF(ISTEXT(Tides!F297),Tides!F297,"")</f>
        <v>8:24 PM / 3.4 m</v>
      </c>
      <c r="O297" s="56">
        <f t="shared" si="61"/>
        <v>23.993055555555557</v>
      </c>
      <c r="P297" s="57">
        <f t="shared" si="62"/>
        <v>0.11805555555555555</v>
      </c>
      <c r="Q297" s="56" t="str">
        <f t="shared" si="63"/>
        <v/>
      </c>
      <c r="R297" s="58" t="str">
        <f t="shared" si="64"/>
        <v/>
      </c>
      <c r="S297" s="30">
        <f>Tides!H297</f>
        <v>0.29305555555555557</v>
      </c>
      <c r="T297" s="30">
        <f>Tides!I297</f>
        <v>0.78819444444444442</v>
      </c>
    </row>
    <row r="298" spans="1:20" ht="20" customHeight="1" x14ac:dyDescent="0.15">
      <c r="A298" s="2" t="str">
        <f>Tides!A298</f>
        <v>Wed 27</v>
      </c>
      <c r="B298" s="43">
        <f>IF(ISNUMBER(TIMEVALUE(LEFT(Tides!C298,8))),TIMEVALUE(LEFT(Tides!C298,8)),"")</f>
        <v>0.12291666666666666</v>
      </c>
      <c r="C298" s="38">
        <f>IF(ISNUMBER(VALUE(LEFT(RIGHT(Tides!C298,6),4))),VALUE(LEFT(RIGHT(Tides!C298,6),4)),"")</f>
        <v>1.7</v>
      </c>
      <c r="D298" s="74">
        <f t="shared" si="58"/>
        <v>1</v>
      </c>
      <c r="E298" s="43">
        <f>IF(ISNUMBER(TIMEVALUE(LEFT(Tides!E298,8))),TIMEVALUE(LEFT(Tides!E298,8)),"")</f>
        <v>0.65277777777777779</v>
      </c>
      <c r="F298" s="38">
        <f>IF(ISNUMBER(VALUE(LEFT(RIGHT(Tides!E298,6),4))),VALUE(LEFT(RIGHT(Tides!E298,6),4)),"")</f>
        <v>2.1</v>
      </c>
      <c r="G298" s="74" t="str">
        <f t="shared" si="59"/>
        <v>No Restriction</v>
      </c>
      <c r="I298" s="18" t="str">
        <f t="shared" si="60"/>
        <v>Wed 27</v>
      </c>
      <c r="J298" s="9" t="str">
        <f>IF(ISTEXT(Tides!B298),Tides!B298,"")</f>
        <v/>
      </c>
      <c r="K298" s="9" t="str">
        <f>IF(ISTEXT(Tides!C298),Tides!C298,"")</f>
        <v>2:57 AM / 1.7 m</v>
      </c>
      <c r="L298" s="9" t="str">
        <f>IF(ISTEXT(Tides!D298),Tides!D298,"")</f>
        <v>9:41 AM / 3.3 m</v>
      </c>
      <c r="M298" s="9" t="str">
        <f>IF(ISTEXT(Tides!E298),Tides!E298,"")</f>
        <v>3:40 PM / 2.1 m</v>
      </c>
      <c r="N298" s="9" t="str">
        <f>IF(ISTEXT(Tides!F298),Tides!F298,"")</f>
        <v>9:49 PM / 3.4 m</v>
      </c>
      <c r="O298" s="56">
        <f t="shared" si="61"/>
        <v>8.1249999999999989E-2</v>
      </c>
      <c r="P298" s="57">
        <f t="shared" si="62"/>
        <v>0.16458333333333333</v>
      </c>
      <c r="Q298" s="56" t="str">
        <f t="shared" si="63"/>
        <v/>
      </c>
      <c r="R298" s="58" t="str">
        <f t="shared" si="64"/>
        <v/>
      </c>
      <c r="S298" s="30">
        <f>Tides!H298</f>
        <v>0.29444444444444445</v>
      </c>
      <c r="T298" s="30">
        <f>Tides!I298</f>
        <v>0.78611111111111109</v>
      </c>
    </row>
    <row r="299" spans="1:20" ht="20" customHeight="1" x14ac:dyDescent="0.15">
      <c r="A299" s="2" t="str">
        <f>Tides!A299</f>
        <v>Thu 28</v>
      </c>
      <c r="B299" s="43">
        <f>IF(ISNUMBER(TIMEVALUE(LEFT(Tides!C299,8))),TIMEVALUE(LEFT(Tides!C299,8)),"")</f>
        <v>0.1875</v>
      </c>
      <c r="C299" s="38">
        <f>IF(ISNUMBER(VALUE(LEFT(RIGHT(Tides!C299,6),4))),VALUE(LEFT(RIGHT(Tides!C299,6),4)),"")</f>
        <v>1.6</v>
      </c>
      <c r="D299" s="74">
        <f t="shared" si="58"/>
        <v>1.5</v>
      </c>
      <c r="E299" s="43">
        <f>IF(ISNUMBER(TIMEVALUE(LEFT(Tides!E299,8))),TIMEVALUE(LEFT(Tides!E299,8)),"")</f>
        <v>0.70833333333333337</v>
      </c>
      <c r="F299" s="38">
        <f>IF(ISNUMBER(VALUE(LEFT(RIGHT(Tides!E299,6),4))),VALUE(LEFT(RIGHT(Tides!E299,6),4)),"")</f>
        <v>2</v>
      </c>
      <c r="G299" s="74" t="str">
        <f t="shared" si="59"/>
        <v>No Restriction</v>
      </c>
      <c r="I299" s="18" t="str">
        <f t="shared" si="60"/>
        <v>Thu 28</v>
      </c>
      <c r="J299" s="9" t="str">
        <f>IF(ISTEXT(Tides!B299),Tides!B299,"")</f>
        <v/>
      </c>
      <c r="K299" s="9" t="str">
        <f>IF(ISTEXT(Tides!C299),Tides!C299,"")</f>
        <v>4:30 AM / 1.6 m</v>
      </c>
      <c r="L299" s="9" t="str">
        <f>IF(ISTEXT(Tides!D299),Tides!D299,"")</f>
        <v>11:01 AM / 3.4 m</v>
      </c>
      <c r="M299" s="9" t="str">
        <f>IF(ISTEXT(Tides!E299),Tides!E299,"")</f>
        <v>5:00 PM / 2.0 m</v>
      </c>
      <c r="N299" s="9" t="str">
        <f>IF(ISTEXT(Tides!F299),Tides!F299,"")</f>
        <v>11:01 PM / 3.6 m</v>
      </c>
      <c r="O299" s="56">
        <f t="shared" si="61"/>
        <v>0.125</v>
      </c>
      <c r="P299" s="57">
        <f t="shared" si="62"/>
        <v>0.25</v>
      </c>
      <c r="Q299" s="56" t="str">
        <f t="shared" si="63"/>
        <v/>
      </c>
      <c r="R299" s="58" t="str">
        <f t="shared" si="64"/>
        <v/>
      </c>
      <c r="S299" s="30">
        <f>Tides!H299</f>
        <v>0.29583333333333334</v>
      </c>
      <c r="T299" s="30">
        <f>Tides!I299</f>
        <v>0.78402777777777777</v>
      </c>
    </row>
    <row r="300" spans="1:20" ht="20" customHeight="1" x14ac:dyDescent="0.15">
      <c r="A300" s="2" t="str">
        <f>Tides!A300</f>
        <v>Fri 29</v>
      </c>
      <c r="B300" s="43">
        <f>IF(ISNUMBER(TIMEVALUE(LEFT(Tides!C300,8))),TIMEVALUE(LEFT(Tides!C300,8)),"")</f>
        <v>0.23125000000000001</v>
      </c>
      <c r="C300" s="38">
        <f>IF(ISNUMBER(VALUE(LEFT(RIGHT(Tides!C300,6),4))),VALUE(LEFT(RIGHT(Tides!C300,6),4)),"")</f>
        <v>1.4</v>
      </c>
      <c r="D300" s="74">
        <f t="shared" si="58"/>
        <v>1.5</v>
      </c>
      <c r="E300" s="43">
        <f>IF(ISNUMBER(TIMEVALUE(LEFT(Tides!E300,8))),TIMEVALUE(LEFT(Tides!E300,8)),"")</f>
        <v>0.74375000000000002</v>
      </c>
      <c r="F300" s="38">
        <f>IF(ISNUMBER(VALUE(LEFT(RIGHT(Tides!E300,6),4))),VALUE(LEFT(RIGHT(Tides!E300,6),4)),"")</f>
        <v>1.8</v>
      </c>
      <c r="G300" s="74" t="str">
        <f t="shared" si="59"/>
        <v>No Restriction</v>
      </c>
      <c r="I300" s="18" t="str">
        <f t="shared" si="60"/>
        <v>Fri 29</v>
      </c>
      <c r="J300" s="9" t="str">
        <f>IF(ISTEXT(Tides!B300),Tides!B300,"")</f>
        <v/>
      </c>
      <c r="K300" s="9" t="str">
        <f>IF(ISTEXT(Tides!C300),Tides!C300,"")</f>
        <v>5:33 AM / 1.4 m</v>
      </c>
      <c r="L300" s="9" t="str">
        <f>IF(ISTEXT(Tides!D300),Tides!D300,"")</f>
        <v>11:58 AM / 3.6 m</v>
      </c>
      <c r="M300" s="9" t="str">
        <f>IF(ISTEXT(Tides!E300),Tides!E300,"")</f>
        <v>5:51 PM / 1.8 m</v>
      </c>
      <c r="N300" s="9" t="str">
        <f>IF(ISTEXT(Tides!F300),Tides!F300,"")</f>
        <v>11:55 PM / 3.8 m</v>
      </c>
      <c r="O300" s="56">
        <f t="shared" si="61"/>
        <v>0.16875000000000001</v>
      </c>
      <c r="P300" s="57">
        <f t="shared" si="62"/>
        <v>0.29375000000000001</v>
      </c>
      <c r="Q300" s="56" t="str">
        <f t="shared" si="63"/>
        <v/>
      </c>
      <c r="R300" s="58" t="str">
        <f t="shared" si="64"/>
        <v/>
      </c>
      <c r="S300" s="30">
        <f>Tides!H300</f>
        <v>0.29722222222222222</v>
      </c>
      <c r="T300" s="30">
        <f>Tides!I300</f>
        <v>0.78263888888888888</v>
      </c>
    </row>
    <row r="301" spans="1:20" ht="20" customHeight="1" thickBot="1" x14ac:dyDescent="0.2">
      <c r="A301" s="2" t="str">
        <f>Tides!A301</f>
        <v>Sat 30</v>
      </c>
      <c r="B301" s="43">
        <f>IF(ISNUMBER(TIMEVALUE(LEFT(Tides!C301,8))),TIMEVALUE(LEFT(Tides!C301,8)),"")</f>
        <v>0.26180555555555557</v>
      </c>
      <c r="C301" s="38">
        <f>IF(ISNUMBER(VALUE(LEFT(RIGHT(Tides!C301,6),4))),VALUE(LEFT(RIGHT(Tides!C301,6),4)),"")</f>
        <v>1.2</v>
      </c>
      <c r="D301" s="74">
        <f t="shared" si="58"/>
        <v>2</v>
      </c>
      <c r="E301" s="43">
        <f>IF(ISNUMBER(TIMEVALUE(LEFT(Tides!E301,8))),TIMEVALUE(LEFT(Tides!E301,8)),"")</f>
        <v>0.77083333333333337</v>
      </c>
      <c r="F301" s="38">
        <f>IF(ISNUMBER(VALUE(LEFT(RIGHT(Tides!E301,6),4))),VALUE(LEFT(RIGHT(Tides!E301,6),4)),"")</f>
        <v>1.6</v>
      </c>
      <c r="G301" s="74">
        <f t="shared" si="59"/>
        <v>1.5</v>
      </c>
      <c r="I301" s="21" t="str">
        <f t="shared" si="60"/>
        <v>Sat 30</v>
      </c>
      <c r="J301" s="11" t="str">
        <f>IF(ISTEXT(Tides!B301),Tides!B301,"")</f>
        <v/>
      </c>
      <c r="K301" s="11" t="str">
        <f>IF(ISTEXT(Tides!C301),Tides!C301,"")</f>
        <v>6:17 AM / 1.2 m</v>
      </c>
      <c r="L301" s="11" t="str">
        <f>IF(ISTEXT(Tides!D301),Tides!D301,"")</f>
        <v>12:39 PM / 3.7 m</v>
      </c>
      <c r="M301" s="11" t="str">
        <f>IF(ISTEXT(Tides!E301),Tides!E301,"")</f>
        <v>6:30 PM / 1.6 m</v>
      </c>
      <c r="N301" s="11" t="str">
        <f>IF(ISTEXT(Tides!F301),Tides!F301,"")</f>
        <v/>
      </c>
      <c r="O301" s="59">
        <f t="shared" si="61"/>
        <v>0.17847222222222225</v>
      </c>
      <c r="P301" s="60">
        <f t="shared" si="62"/>
        <v>0.34513888888888888</v>
      </c>
      <c r="Q301" s="59">
        <f t="shared" si="63"/>
        <v>0.70833333333333337</v>
      </c>
      <c r="R301" s="61">
        <f t="shared" si="64"/>
        <v>0.83333333333333337</v>
      </c>
      <c r="S301" s="30">
        <f>Tides!H301</f>
        <v>0.2986111111111111</v>
      </c>
      <c r="T301" s="30">
        <f>Tides!I301</f>
        <v>0.78055555555555556</v>
      </c>
    </row>
    <row r="302" spans="1:20" ht="20" customHeight="1" x14ac:dyDescent="0.15">
      <c r="D302" s="39"/>
      <c r="G302" s="39"/>
    </row>
    <row r="303" spans="1:20" s="6" customFormat="1" ht="20" customHeight="1" thickBot="1" x14ac:dyDescent="0.2">
      <c r="A303" s="5">
        <f>Tides!A303</f>
        <v>47027</v>
      </c>
      <c r="B303" s="41"/>
      <c r="C303" s="42" t="str">
        <f>IF(ISNUMBER(VALUE(LEFT(RIGHT(Tides!C303,6),4))),VALUE(LEFT(RIGHT(Tides!C303,6),4)),"")</f>
        <v/>
      </c>
      <c r="D303" s="42"/>
      <c r="E303" s="41"/>
      <c r="F303" s="42" t="str">
        <f>IF(ISNUMBER(VALUE(LEFT(RIGHT(Tides!E303,6),4))),VALUE(LEFT(RIGHT(Tides!E303,6),4)),"")</f>
        <v/>
      </c>
      <c r="G303" s="42"/>
      <c r="I303" s="85">
        <f>A303</f>
        <v>47027</v>
      </c>
      <c r="J303" s="85"/>
      <c r="K303" s="85"/>
      <c r="O303" s="49"/>
      <c r="P303" s="50"/>
      <c r="Q303" s="49"/>
      <c r="R303" s="50"/>
      <c r="S303" s="51"/>
      <c r="T303" s="51"/>
    </row>
    <row r="304" spans="1:20" ht="29.75" customHeight="1" x14ac:dyDescent="0.15">
      <c r="A304" s="1" t="s">
        <v>8</v>
      </c>
      <c r="B304" s="88" t="s">
        <v>9</v>
      </c>
      <c r="C304" s="88"/>
      <c r="D304" s="37" t="s">
        <v>244</v>
      </c>
      <c r="E304" s="88" t="s">
        <v>10</v>
      </c>
      <c r="F304" s="88"/>
      <c r="G304" s="37" t="s">
        <v>244</v>
      </c>
      <c r="I304" s="17" t="s">
        <v>8</v>
      </c>
      <c r="J304" s="8" t="s">
        <v>2</v>
      </c>
      <c r="K304" s="8" t="s">
        <v>3</v>
      </c>
      <c r="L304" s="8" t="s">
        <v>2</v>
      </c>
      <c r="M304" s="8" t="s">
        <v>3</v>
      </c>
      <c r="N304" s="8" t="s">
        <v>2</v>
      </c>
      <c r="O304" s="52" t="s">
        <v>11</v>
      </c>
      <c r="P304" s="53" t="s">
        <v>12</v>
      </c>
      <c r="Q304" s="52" t="s">
        <v>11</v>
      </c>
      <c r="R304" s="54" t="s">
        <v>12</v>
      </c>
      <c r="S304" s="55" t="s">
        <v>5</v>
      </c>
      <c r="T304" s="55" t="s">
        <v>6</v>
      </c>
    </row>
    <row r="305" spans="1:22" ht="20" customHeight="1" x14ac:dyDescent="0.15">
      <c r="A305" s="2" t="str">
        <f>Tides!A305</f>
        <v>Sun 1</v>
      </c>
      <c r="B305" s="43">
        <f>IF(ISNUMBER(TIMEVALUE(LEFT(Tides!C305,8))),TIMEVALUE(LEFT(Tides!C305,8)),"")</f>
        <v>0.28680555555555554</v>
      </c>
      <c r="C305" s="38">
        <f>IF(ISNUMBER(VALUE(LEFT(RIGHT(Tides!C305,6),4))),VALUE(LEFT(RIGHT(Tides!C305,6),4)),"")</f>
        <v>1.1000000000000001</v>
      </c>
      <c r="D305" s="74">
        <f t="shared" ref="D305:D335" si="65">IF(OR(C305&gt;$W$8,ISNUMBER(C305)=FALSE),$X$8,IF(C305&gt;$W$7,$X$7,IF(C305&gt;$W$6,$X$6,IF(C305&gt;$W$5,$X$5,$X$4))))</f>
        <v>2</v>
      </c>
      <c r="E305" s="43">
        <f>IF(ISNUMBER(TIMEVALUE(LEFT(Tides!E305,8))),TIMEVALUE(LEFT(Tides!E305,8)),"")</f>
        <v>0.79374999999999996</v>
      </c>
      <c r="F305" s="38">
        <f>IF(ISNUMBER(VALUE(LEFT(RIGHT(Tides!E305,6),4))),VALUE(LEFT(RIGHT(Tides!E305,6),4)),"")</f>
        <v>1.3</v>
      </c>
      <c r="G305" s="74">
        <f t="shared" ref="G305:G335" si="66">IF(OR(F305&gt;$W$8,ISNUMBER(F305)=FALSE),$X$8,IF(F305&gt;$W$7,$X$7,IF(F305&gt;$W$6,$X$6,IF(F305&gt;$W$5,$X$5,$X$4))))</f>
        <v>2</v>
      </c>
      <c r="I305" s="18" t="str">
        <f t="shared" ref="I305:I335" si="67">A305</f>
        <v>Sun 1</v>
      </c>
      <c r="J305" s="9" t="str">
        <f>IF(ISTEXT(Tides!B305),Tides!B305,"")</f>
        <v>12:37 AM / 4.0 m</v>
      </c>
      <c r="K305" s="9" t="str">
        <f>IF(ISTEXT(Tides!C305),Tides!C305,"")</f>
        <v>6:53 AM / 1.1 m</v>
      </c>
      <c r="L305" s="9" t="str">
        <f>IF(ISTEXT(Tides!D305),Tides!D305,"")</f>
        <v>1:11 PM / 3.9 m</v>
      </c>
      <c r="M305" s="9" t="str">
        <f>IF(ISTEXT(Tides!E305),Tides!E305,"")</f>
        <v>7:03 PM / 1.3 m</v>
      </c>
      <c r="N305" s="9" t="str">
        <f>IF(ISTEXT(Tides!F305),Tides!F305,"")</f>
        <v/>
      </c>
      <c r="O305" s="56">
        <f t="shared" ref="O305:O335" si="68">IF(AND(ISNUMBER(D305),D305&gt;0),IF((B305-D305/24)&gt;0,B305-D305/24,B305+24-D305/24),"")</f>
        <v>0.20347222222222222</v>
      </c>
      <c r="P305" s="57">
        <f t="shared" ref="P305:P335" si="69">IF(AND(ISNUMBER(D305),D305&gt;0),B305+D305/24,"")</f>
        <v>0.37013888888888885</v>
      </c>
      <c r="Q305" s="56">
        <f t="shared" ref="Q305:Q335" si="70">IF(AND(ISNUMBER(G305),G305&gt;0),IF((E305-G305/24)&gt;0,E305-G305/24,E305+24-G305/24),"")</f>
        <v>0.71041666666666659</v>
      </c>
      <c r="R305" s="58">
        <f t="shared" ref="R305:R335" si="71">IF(AND(ISNUMBER(G305),G305&gt;0),E305+G305/24,"")</f>
        <v>0.87708333333333333</v>
      </c>
      <c r="S305" s="30">
        <f>Tides!H305</f>
        <v>0.3</v>
      </c>
      <c r="T305" s="30">
        <f>Tides!I305</f>
        <v>0.77847222222222223</v>
      </c>
    </row>
    <row r="306" spans="1:22" ht="20" customHeight="1" x14ac:dyDescent="0.15">
      <c r="A306" s="2" t="str">
        <f>Tides!A306</f>
        <v>Mon 2</v>
      </c>
      <c r="B306" s="43">
        <f>IF(ISNUMBER(TIMEVALUE(LEFT(Tides!C306,8))),TIMEVALUE(LEFT(Tides!C306,8)),"")</f>
        <v>0.30902777777777779</v>
      </c>
      <c r="C306" s="38">
        <f>IF(ISNUMBER(VALUE(LEFT(RIGHT(Tides!C306,6),4))),VALUE(LEFT(RIGHT(Tides!C306,6),4)),"")</f>
        <v>0.9</v>
      </c>
      <c r="D306" s="74">
        <f t="shared" si="65"/>
        <v>2</v>
      </c>
      <c r="E306" s="43">
        <f>IF(ISNUMBER(TIMEVALUE(LEFT(Tides!E306,8))),TIMEVALUE(LEFT(Tides!E306,8)),"")</f>
        <v>0.81527777777777777</v>
      </c>
      <c r="F306" s="38">
        <f>IF(ISNUMBER(VALUE(LEFT(RIGHT(Tides!E306,6),4))),VALUE(LEFT(RIGHT(Tides!E306,6),4)),"")</f>
        <v>1.2</v>
      </c>
      <c r="G306" s="74">
        <f t="shared" si="66"/>
        <v>2</v>
      </c>
      <c r="I306" s="18" t="str">
        <f t="shared" si="67"/>
        <v>Mon 2</v>
      </c>
      <c r="J306" s="9" t="str">
        <f>IF(ISTEXT(Tides!B306),Tides!B306,"")</f>
        <v>1:13 AM / 4.1 m</v>
      </c>
      <c r="K306" s="9" t="str">
        <f>IF(ISTEXT(Tides!C306),Tides!C306,"")</f>
        <v>7:25 AM / 0.9 m</v>
      </c>
      <c r="L306" s="9" t="str">
        <f>IF(ISTEXT(Tides!D306),Tides!D306,"")</f>
        <v>1:41 PM / 4.0 m</v>
      </c>
      <c r="M306" s="9" t="str">
        <f>IF(ISTEXT(Tides!E306),Tides!E306,"")</f>
        <v>7:34 PM / 1.2 m</v>
      </c>
      <c r="N306" s="9" t="str">
        <f>IF(ISTEXT(Tides!F306),Tides!F306,"")</f>
        <v/>
      </c>
      <c r="O306" s="56">
        <f t="shared" si="68"/>
        <v>0.22569444444444448</v>
      </c>
      <c r="P306" s="57">
        <f t="shared" si="69"/>
        <v>0.3923611111111111</v>
      </c>
      <c r="Q306" s="56">
        <f t="shared" si="70"/>
        <v>0.7319444444444444</v>
      </c>
      <c r="R306" s="58">
        <f t="shared" si="71"/>
        <v>0.89861111111111114</v>
      </c>
      <c r="S306" s="30">
        <f>Tides!H306</f>
        <v>0.30208333333333331</v>
      </c>
      <c r="T306" s="30">
        <f>Tides!I306</f>
        <v>0.77638888888888891</v>
      </c>
    </row>
    <row r="307" spans="1:22" ht="20" customHeight="1" x14ac:dyDescent="0.15">
      <c r="A307" s="2" t="str">
        <f>Tides!A307</f>
        <v>Tue 3</v>
      </c>
      <c r="B307" s="43">
        <f>IF(ISNUMBER(TIMEVALUE(LEFT(Tides!C307,8))),TIMEVALUE(LEFT(Tides!C307,8)),"")</f>
        <v>0.3298611111111111</v>
      </c>
      <c r="C307" s="38">
        <f>IF(ISNUMBER(VALUE(LEFT(RIGHT(Tides!C307,6),4))),VALUE(LEFT(RIGHT(Tides!C307,6),4)),"")</f>
        <v>0.9</v>
      </c>
      <c r="D307" s="74">
        <f t="shared" si="65"/>
        <v>2</v>
      </c>
      <c r="E307" s="43">
        <f>IF(ISNUMBER(TIMEVALUE(LEFT(Tides!E307,8))),TIMEVALUE(LEFT(Tides!E307,8)),"")</f>
        <v>0.83611111111111114</v>
      </c>
      <c r="F307" s="38">
        <f>IF(ISNUMBER(VALUE(LEFT(RIGHT(Tides!E307,6),4))),VALUE(LEFT(RIGHT(Tides!E307,6),4)),"")</f>
        <v>1</v>
      </c>
      <c r="G307" s="74">
        <f t="shared" si="66"/>
        <v>2</v>
      </c>
      <c r="I307" s="18" t="str">
        <f t="shared" si="67"/>
        <v>Tue 3</v>
      </c>
      <c r="J307" s="9" t="str">
        <f>IF(ISTEXT(Tides!B307),Tides!B307,"")</f>
        <v>1:45 AM / 4.2 m</v>
      </c>
      <c r="K307" s="9" t="str">
        <f>IF(ISTEXT(Tides!C307),Tides!C307,"")</f>
        <v>7:55 AM / 0.9 m</v>
      </c>
      <c r="L307" s="9" t="str">
        <f>IF(ISTEXT(Tides!D307),Tides!D307,"")</f>
        <v>2:09 PM / 4.1 m</v>
      </c>
      <c r="M307" s="9" t="str">
        <f>IF(ISTEXT(Tides!E307),Tides!E307,"")</f>
        <v>8:04 PM / 1.0 m</v>
      </c>
      <c r="N307" s="9" t="str">
        <f>IF(ISTEXT(Tides!F307),Tides!F307,"")</f>
        <v/>
      </c>
      <c r="O307" s="56">
        <f t="shared" si="68"/>
        <v>0.24652777777777779</v>
      </c>
      <c r="P307" s="57">
        <f t="shared" si="69"/>
        <v>0.41319444444444442</v>
      </c>
      <c r="Q307" s="56">
        <f t="shared" si="70"/>
        <v>0.75277777777777777</v>
      </c>
      <c r="R307" s="58">
        <f t="shared" si="71"/>
        <v>0.91944444444444451</v>
      </c>
      <c r="S307" s="30">
        <f>Tides!H307</f>
        <v>0.3034722222222222</v>
      </c>
      <c r="T307" s="30">
        <f>Tides!I307</f>
        <v>0.77500000000000002</v>
      </c>
    </row>
    <row r="308" spans="1:22" ht="20" customHeight="1" x14ac:dyDescent="0.15">
      <c r="A308" s="2" t="str">
        <f>Tides!A308</f>
        <v>Wed 4</v>
      </c>
      <c r="B308" s="43">
        <f>IF(ISNUMBER(TIMEVALUE(LEFT(Tides!C308,8))),TIMEVALUE(LEFT(Tides!C308,8)),"")</f>
        <v>0.35</v>
      </c>
      <c r="C308" s="38">
        <f>IF(ISNUMBER(VALUE(LEFT(RIGHT(Tides!C308,6),4))),VALUE(LEFT(RIGHT(Tides!C308,6),4)),"")</f>
        <v>0.8</v>
      </c>
      <c r="D308" s="74">
        <f t="shared" si="65"/>
        <v>2</v>
      </c>
      <c r="E308" s="43">
        <f>IF(ISNUMBER(TIMEVALUE(LEFT(Tides!E308,8))),TIMEVALUE(LEFT(Tides!E308,8)),"")</f>
        <v>0.85624999999999996</v>
      </c>
      <c r="F308" s="38">
        <f>IF(ISNUMBER(VALUE(LEFT(RIGHT(Tides!E308,6),4))),VALUE(LEFT(RIGHT(Tides!E308,6),4)),"")</f>
        <v>1</v>
      </c>
      <c r="G308" s="74">
        <f t="shared" si="66"/>
        <v>2</v>
      </c>
      <c r="I308" s="18" t="str">
        <f t="shared" si="67"/>
        <v>Wed 4</v>
      </c>
      <c r="J308" s="9" t="str">
        <f>IF(ISTEXT(Tides!B308),Tides!B308,"")</f>
        <v>2:15 AM / 4.3 m</v>
      </c>
      <c r="K308" s="9" t="str">
        <f>IF(ISTEXT(Tides!C308),Tides!C308,"")</f>
        <v>8:24 AM / 0.8 m</v>
      </c>
      <c r="L308" s="9" t="str">
        <f>IF(ISTEXT(Tides!D308),Tides!D308,"")</f>
        <v>2:36 PM / 4.2 m</v>
      </c>
      <c r="M308" s="9" t="str">
        <f>IF(ISTEXT(Tides!E308),Tides!E308,"")</f>
        <v>8:33 PM / 1.0 m</v>
      </c>
      <c r="N308" s="9" t="str">
        <f>IF(ISTEXT(Tides!F308),Tides!F308,"")</f>
        <v/>
      </c>
      <c r="O308" s="56">
        <f t="shared" si="68"/>
        <v>0.26666666666666666</v>
      </c>
      <c r="P308" s="57">
        <f t="shared" si="69"/>
        <v>0.43333333333333329</v>
      </c>
      <c r="Q308" s="56">
        <f t="shared" si="70"/>
        <v>0.77291666666666659</v>
      </c>
      <c r="R308" s="58">
        <f t="shared" si="71"/>
        <v>0.93958333333333333</v>
      </c>
      <c r="S308" s="30">
        <f>Tides!H308</f>
        <v>0.30486111111111114</v>
      </c>
      <c r="T308" s="30">
        <f>Tides!I308</f>
        <v>0.7729166666666667</v>
      </c>
    </row>
    <row r="309" spans="1:22" ht="20" customHeight="1" x14ac:dyDescent="0.15">
      <c r="A309" s="2" t="str">
        <f>Tides!A309</f>
        <v>Thu 5</v>
      </c>
      <c r="B309" s="43">
        <f>IF(ISNUMBER(TIMEVALUE(LEFT(Tides!C309,8))),TIMEVALUE(LEFT(Tides!C309,8)),"")</f>
        <v>0.36944444444444446</v>
      </c>
      <c r="C309" s="38">
        <f>IF(ISNUMBER(VALUE(LEFT(RIGHT(Tides!C309,6),4))),VALUE(LEFT(RIGHT(Tides!C309,6),4)),"")</f>
        <v>0.9</v>
      </c>
      <c r="D309" s="74">
        <f t="shared" si="65"/>
        <v>2</v>
      </c>
      <c r="E309" s="43">
        <f>IF(ISNUMBER(TIMEVALUE(LEFT(Tides!E309,8))),TIMEVALUE(LEFT(Tides!E309,8)),"")</f>
        <v>0.87708333333333333</v>
      </c>
      <c r="F309" s="38">
        <f>IF(ISNUMBER(VALUE(LEFT(RIGHT(Tides!E309,6),4))),VALUE(LEFT(RIGHT(Tides!E309,6),4)),"")</f>
        <v>1</v>
      </c>
      <c r="G309" s="74">
        <f t="shared" si="66"/>
        <v>2</v>
      </c>
      <c r="I309" s="18" t="str">
        <f t="shared" si="67"/>
        <v>Thu 5</v>
      </c>
      <c r="J309" s="9" t="str">
        <f>IF(ISTEXT(Tides!B309),Tides!B309,"")</f>
        <v>2:45 AM / 4.3 m</v>
      </c>
      <c r="K309" s="9" t="str">
        <f>IF(ISTEXT(Tides!C309),Tides!C309,"")</f>
        <v>8:52 AM / 0.9 m</v>
      </c>
      <c r="L309" s="9" t="str">
        <f>IF(ISTEXT(Tides!D309),Tides!D309,"")</f>
        <v>3:04 PM / 4.2 m</v>
      </c>
      <c r="M309" s="9" t="str">
        <f>IF(ISTEXT(Tides!E309),Tides!E309,"")</f>
        <v>9:03 PM / 1.0 m</v>
      </c>
      <c r="N309" s="9" t="str">
        <f>IF(ISTEXT(Tides!F309),Tides!F309,"")</f>
        <v/>
      </c>
      <c r="O309" s="56">
        <f t="shared" si="68"/>
        <v>0.28611111111111115</v>
      </c>
      <c r="P309" s="57">
        <f t="shared" si="69"/>
        <v>0.45277777777777778</v>
      </c>
      <c r="Q309" s="56">
        <f t="shared" si="70"/>
        <v>0.79374999999999996</v>
      </c>
      <c r="R309" s="58">
        <f t="shared" si="71"/>
        <v>0.9604166666666667</v>
      </c>
      <c r="S309" s="30">
        <f>Tides!H309</f>
        <v>0.30625000000000002</v>
      </c>
      <c r="T309" s="30">
        <f>Tides!I309</f>
        <v>0.77083333333333337</v>
      </c>
    </row>
    <row r="310" spans="1:22" ht="20" customHeight="1" x14ac:dyDescent="0.15">
      <c r="A310" s="2" t="str">
        <f>Tides!A310</f>
        <v>Fri 6</v>
      </c>
      <c r="B310" s="43">
        <f>IF(ISNUMBER(TIMEVALUE(LEFT(Tides!C310,8))),TIMEVALUE(LEFT(Tides!C310,8)),"")</f>
        <v>0.39027777777777778</v>
      </c>
      <c r="C310" s="38">
        <f>IF(ISNUMBER(VALUE(LEFT(RIGHT(Tides!C310,6),4))),VALUE(LEFT(RIGHT(Tides!C310,6),4)),"")</f>
        <v>0.9</v>
      </c>
      <c r="D310" s="74">
        <f t="shared" si="65"/>
        <v>2</v>
      </c>
      <c r="E310" s="43">
        <f>IF(ISNUMBER(TIMEVALUE(LEFT(Tides!E310,8))),TIMEVALUE(LEFT(Tides!E310,8)),"")</f>
        <v>0.89861111111111114</v>
      </c>
      <c r="F310" s="38">
        <f>IF(ISNUMBER(VALUE(LEFT(RIGHT(Tides!E310,6),4))),VALUE(LEFT(RIGHT(Tides!E310,6),4)),"")</f>
        <v>1</v>
      </c>
      <c r="G310" s="74">
        <f t="shared" si="66"/>
        <v>2</v>
      </c>
      <c r="I310" s="18" t="str">
        <f t="shared" si="67"/>
        <v>Fri 6</v>
      </c>
      <c r="J310" s="9" t="str">
        <f>IF(ISTEXT(Tides!B310),Tides!B310,"")</f>
        <v>3:15 AM / 4.2 m</v>
      </c>
      <c r="K310" s="9" t="str">
        <f>IF(ISTEXT(Tides!C310),Tides!C310,"")</f>
        <v>9:22 AM / 0.9 m</v>
      </c>
      <c r="L310" s="9" t="str">
        <f>IF(ISTEXT(Tides!D310),Tides!D310,"")</f>
        <v>3:33 PM / 4.1 m</v>
      </c>
      <c r="M310" s="9" t="str">
        <f>IF(ISTEXT(Tides!E310),Tides!E310,"")</f>
        <v>9:34 PM / 1.0 m</v>
      </c>
      <c r="N310" s="9" t="str">
        <f>IF(ISTEXT(Tides!F310),Tides!F310,"")</f>
        <v/>
      </c>
      <c r="O310" s="56">
        <f t="shared" si="68"/>
        <v>0.30694444444444446</v>
      </c>
      <c r="P310" s="57">
        <f t="shared" si="69"/>
        <v>0.47361111111111109</v>
      </c>
      <c r="Q310" s="56">
        <f t="shared" si="70"/>
        <v>0.81527777777777777</v>
      </c>
      <c r="R310" s="58">
        <f t="shared" si="71"/>
        <v>0.98194444444444451</v>
      </c>
      <c r="S310" s="30">
        <f>Tides!H310</f>
        <v>0.30763888888888891</v>
      </c>
      <c r="T310" s="30">
        <f>Tides!I310</f>
        <v>0.76875000000000004</v>
      </c>
    </row>
    <row r="311" spans="1:22" ht="20" customHeight="1" x14ac:dyDescent="0.15">
      <c r="A311" s="2" t="str">
        <f>Tides!A311</f>
        <v>Sat 7</v>
      </c>
      <c r="B311" s="43">
        <f>IF(ISNUMBER(TIMEVALUE(LEFT(Tides!C311,8))),TIMEVALUE(LEFT(Tides!C311,8)),"")</f>
        <v>0.41111111111111109</v>
      </c>
      <c r="C311" s="38">
        <f>IF(ISNUMBER(VALUE(LEFT(RIGHT(Tides!C311,6),4))),VALUE(LEFT(RIGHT(Tides!C311,6),4)),"")</f>
        <v>1.1000000000000001</v>
      </c>
      <c r="D311" s="74">
        <f t="shared" si="65"/>
        <v>2</v>
      </c>
      <c r="E311" s="43">
        <f>IF(ISNUMBER(TIMEVALUE(LEFT(Tides!E311,8))),TIMEVALUE(LEFT(Tides!E311,8)),"")</f>
        <v>0.92083333333333328</v>
      </c>
      <c r="F311" s="38">
        <f>IF(ISNUMBER(VALUE(LEFT(RIGHT(Tides!E311,6),4))),VALUE(LEFT(RIGHT(Tides!E311,6),4)),"")</f>
        <v>1.1000000000000001</v>
      </c>
      <c r="G311" s="74">
        <f t="shared" si="66"/>
        <v>2</v>
      </c>
      <c r="I311" s="18" t="str">
        <f t="shared" si="67"/>
        <v>Sat 7</v>
      </c>
      <c r="J311" s="9" t="str">
        <f>IF(ISTEXT(Tides!B311),Tides!B311,"")</f>
        <v>3:46 AM / 4.1 m</v>
      </c>
      <c r="K311" s="9" t="str">
        <f>IF(ISTEXT(Tides!C311),Tides!C311,"")</f>
        <v>9:52 AM / 1.1 m</v>
      </c>
      <c r="L311" s="9" t="str">
        <f>IF(ISTEXT(Tides!D311),Tides!D311,"")</f>
        <v>4:02 PM / 4.0 m</v>
      </c>
      <c r="M311" s="9" t="str">
        <f>IF(ISTEXT(Tides!E311),Tides!E311,"")</f>
        <v>10:06 PM / 1.1 m</v>
      </c>
      <c r="N311" s="9" t="str">
        <f>IF(ISTEXT(Tides!F311),Tides!F311,"")</f>
        <v/>
      </c>
      <c r="O311" s="56">
        <f t="shared" si="68"/>
        <v>0.32777777777777778</v>
      </c>
      <c r="P311" s="57">
        <f t="shared" si="69"/>
        <v>0.49444444444444441</v>
      </c>
      <c r="Q311" s="56">
        <f t="shared" si="70"/>
        <v>0.83749999999999991</v>
      </c>
      <c r="R311" s="58">
        <f t="shared" si="71"/>
        <v>1.0041666666666667</v>
      </c>
      <c r="S311" s="30">
        <f>Tides!H311</f>
        <v>0.30902777777777779</v>
      </c>
      <c r="T311" s="30">
        <f>Tides!I311</f>
        <v>0.76736111111111116</v>
      </c>
    </row>
    <row r="312" spans="1:22" ht="20" customHeight="1" x14ac:dyDescent="0.15">
      <c r="A312" s="2" t="str">
        <f>Tides!A312</f>
        <v>Sun 8</v>
      </c>
      <c r="B312" s="43">
        <f>IF(ISNUMBER(TIMEVALUE(LEFT(Tides!C312,8))),TIMEVALUE(LEFT(Tides!C312,8)),"")</f>
        <v>0.43333333333333335</v>
      </c>
      <c r="C312" s="38">
        <f>IF(ISNUMBER(VALUE(LEFT(RIGHT(Tides!C312,6),4))),VALUE(LEFT(RIGHT(Tides!C312,6),4)),"")</f>
        <v>1.2</v>
      </c>
      <c r="D312" s="74">
        <f t="shared" si="65"/>
        <v>2</v>
      </c>
      <c r="E312" s="43">
        <f>IF(ISNUMBER(TIMEVALUE(LEFT(Tides!E312,8))),TIMEVALUE(LEFT(Tides!E312,8)),"")</f>
        <v>0.9458333333333333</v>
      </c>
      <c r="F312" s="38">
        <f>IF(ISNUMBER(VALUE(LEFT(RIGHT(Tides!E312,6),4))),VALUE(LEFT(RIGHT(Tides!E312,6),4)),"")</f>
        <v>1.2</v>
      </c>
      <c r="G312" s="74">
        <f t="shared" si="66"/>
        <v>2</v>
      </c>
      <c r="I312" s="18" t="str">
        <f t="shared" si="67"/>
        <v>Sun 8</v>
      </c>
      <c r="J312" s="9" t="str">
        <f>IF(ISTEXT(Tides!B312),Tides!B312,"")</f>
        <v>4:20 AM / 4.0 m</v>
      </c>
      <c r="K312" s="9" t="str">
        <f>IF(ISTEXT(Tides!C312),Tides!C312,"")</f>
        <v>10:24 AM / 1.2 m</v>
      </c>
      <c r="L312" s="9" t="str">
        <f>IF(ISTEXT(Tides!D312),Tides!D312,"")</f>
        <v>4:35 PM / 3.9 m</v>
      </c>
      <c r="M312" s="9" t="str">
        <f>IF(ISTEXT(Tides!E312),Tides!E312,"")</f>
        <v>10:42 PM / 1.2 m</v>
      </c>
      <c r="N312" s="9" t="str">
        <f>IF(ISTEXT(Tides!F312),Tides!F312,"")</f>
        <v/>
      </c>
      <c r="O312" s="56">
        <f t="shared" si="68"/>
        <v>0.35000000000000003</v>
      </c>
      <c r="P312" s="57">
        <f t="shared" si="69"/>
        <v>0.51666666666666672</v>
      </c>
      <c r="Q312" s="56">
        <f t="shared" si="70"/>
        <v>0.86249999999999993</v>
      </c>
      <c r="R312" s="58">
        <f t="shared" si="71"/>
        <v>1.0291666666666666</v>
      </c>
      <c r="S312" s="30">
        <f>Tides!H312</f>
        <v>0.31041666666666667</v>
      </c>
      <c r="T312" s="30">
        <f>Tides!I312</f>
        <v>0.76527777777777772</v>
      </c>
    </row>
    <row r="313" spans="1:22" ht="20" customHeight="1" x14ac:dyDescent="0.15">
      <c r="A313" s="2" t="str">
        <f>Tides!A313</f>
        <v>Mon 9</v>
      </c>
      <c r="B313" s="43">
        <f>IF(ISNUMBER(TIMEVALUE(LEFT(Tides!C313,8))),TIMEVALUE(LEFT(Tides!C313,8)),"")</f>
        <v>0.45902777777777776</v>
      </c>
      <c r="C313" s="38">
        <f>IF(ISNUMBER(VALUE(LEFT(RIGHT(Tides!C313,6),4))),VALUE(LEFT(RIGHT(Tides!C313,6),4)),"")</f>
        <v>1.5</v>
      </c>
      <c r="D313" s="74">
        <f t="shared" si="65"/>
        <v>1.5</v>
      </c>
      <c r="E313" s="43">
        <f>IF(ISNUMBER(TIMEVALUE(LEFT(Tides!E313,8))),TIMEVALUE(LEFT(Tides!E313,8)),"")</f>
        <v>0.97499999999999998</v>
      </c>
      <c r="F313" s="38">
        <f>IF(ISNUMBER(VALUE(LEFT(RIGHT(Tides!E313,6),4))),VALUE(LEFT(RIGHT(Tides!E313,6),4)),"")</f>
        <v>1.4</v>
      </c>
      <c r="G313" s="74">
        <f t="shared" si="66"/>
        <v>1.5</v>
      </c>
      <c r="I313" s="18" t="str">
        <f t="shared" si="67"/>
        <v>Mon 9</v>
      </c>
      <c r="J313" s="9" t="str">
        <f>IF(ISTEXT(Tides!B313),Tides!B313,"")</f>
        <v>5:00 AM / 3.8 m</v>
      </c>
      <c r="K313" s="9" t="str">
        <f>IF(ISTEXT(Tides!C313),Tides!C313,"")</f>
        <v>11:01 AM / 1.5 m</v>
      </c>
      <c r="L313" s="9" t="str">
        <f>IF(ISTEXT(Tides!D313),Tides!D313,"")</f>
        <v>5:13 PM / 3.7 m</v>
      </c>
      <c r="M313" s="9" t="str">
        <f>IF(ISTEXT(Tides!E313),Tides!E313,"")</f>
        <v>11:24 PM / 1.4 m</v>
      </c>
      <c r="N313" s="9" t="str">
        <f>IF(ISTEXT(Tides!F313),Tides!F313,"")</f>
        <v/>
      </c>
      <c r="O313" s="56">
        <f t="shared" si="68"/>
        <v>0.39652777777777776</v>
      </c>
      <c r="P313" s="57">
        <f t="shared" si="69"/>
        <v>0.52152777777777781</v>
      </c>
      <c r="Q313" s="56">
        <f t="shared" si="70"/>
        <v>0.91249999999999998</v>
      </c>
      <c r="R313" s="58">
        <f t="shared" si="71"/>
        <v>1.0375000000000001</v>
      </c>
      <c r="S313" s="30">
        <f>Tides!H313</f>
        <v>0.31180555555555556</v>
      </c>
      <c r="T313" s="30">
        <f>Tides!I313</f>
        <v>0.7631944444444444</v>
      </c>
    </row>
    <row r="314" spans="1:22" ht="20" customHeight="1" x14ac:dyDescent="0.15">
      <c r="A314" s="2" t="str">
        <f>Tides!A314</f>
        <v>Tue 10</v>
      </c>
      <c r="B314" s="43">
        <f>IF(ISNUMBER(TIMEVALUE(LEFT(Tides!C314,8))),TIMEVALUE(LEFT(Tides!C314,8)),"")</f>
        <v>0.49027777777777776</v>
      </c>
      <c r="C314" s="38">
        <f>IF(ISNUMBER(VALUE(LEFT(RIGHT(Tides!C314,6),4))),VALUE(LEFT(RIGHT(Tides!C314,6),4)),"")</f>
        <v>1.7</v>
      </c>
      <c r="D314" s="74">
        <f t="shared" si="65"/>
        <v>1</v>
      </c>
      <c r="E314" s="43" t="str">
        <f>IF(ISNUMBER(TIMEVALUE(LEFT(Tides!E314,8))),TIMEVALUE(LEFT(Tides!E314,8)),"")</f>
        <v/>
      </c>
      <c r="F314" s="38" t="str">
        <f>IF(ISNUMBER(VALUE(LEFT(RIGHT(Tides!E314,6),4))),VALUE(LEFT(RIGHT(Tides!E314,6),4)),"")</f>
        <v/>
      </c>
      <c r="G314" s="74" t="str">
        <f t="shared" si="66"/>
        <v>No Restriction</v>
      </c>
      <c r="I314" s="18" t="str">
        <f t="shared" si="67"/>
        <v>Tue 10</v>
      </c>
      <c r="J314" s="9" t="str">
        <f>IF(ISTEXT(Tides!B314),Tides!B314,"")</f>
        <v>5:50 AM / 3.6 m</v>
      </c>
      <c r="K314" s="9" t="str">
        <f>IF(ISTEXT(Tides!C314),Tides!C314,"")</f>
        <v>11:46 AM / 1.7 m</v>
      </c>
      <c r="L314" s="9" t="str">
        <f>IF(ISTEXT(Tides!D314),Tides!D314,"")</f>
        <v>6:04 PM / 3.5 m</v>
      </c>
      <c r="M314" s="9" t="str">
        <f>IF(ISTEXT(Tides!E314),Tides!E314,"")</f>
        <v/>
      </c>
      <c r="N314" s="9" t="str">
        <f>IF(ISTEXT(Tides!F314),Tides!F314,"")</f>
        <v/>
      </c>
      <c r="O314" s="56">
        <f t="shared" si="68"/>
        <v>0.44861111111111107</v>
      </c>
      <c r="P314" s="57">
        <f t="shared" si="69"/>
        <v>0.53194444444444444</v>
      </c>
      <c r="Q314" s="56" t="str">
        <f t="shared" si="70"/>
        <v/>
      </c>
      <c r="R314" s="58" t="str">
        <f t="shared" si="71"/>
        <v/>
      </c>
      <c r="S314" s="30">
        <f>Tides!H314</f>
        <v>0.31388888888888888</v>
      </c>
      <c r="T314" s="30">
        <f>Tides!I314</f>
        <v>0.76180555555555551</v>
      </c>
    </row>
    <row r="315" spans="1:22" ht="20" customHeight="1" x14ac:dyDescent="0.15">
      <c r="A315" s="2" t="str">
        <f>Tides!A315</f>
        <v>Wed 11</v>
      </c>
      <c r="B315" s="43">
        <f>IF(ISNUMBER(TIMEVALUE(LEFT(Tides!C315,8))),TIMEVALUE(LEFT(Tides!C315,8)),"")</f>
        <v>1.2500000000000001E-2</v>
      </c>
      <c r="C315" s="38">
        <f>IF(ISNUMBER(VALUE(LEFT(RIGHT(Tides!C315,6),4))),VALUE(LEFT(RIGHT(Tides!C315,6),4)),"")</f>
        <v>1.6</v>
      </c>
      <c r="D315" s="74">
        <f t="shared" si="65"/>
        <v>1.5</v>
      </c>
      <c r="E315" s="43">
        <f>IF(ISNUMBER(TIMEVALUE(LEFT(Tides!E315,8))),TIMEVALUE(LEFT(Tides!E315,8)),"")</f>
        <v>0.53263888888888888</v>
      </c>
      <c r="F315" s="38">
        <f>IF(ISNUMBER(VALUE(LEFT(RIGHT(Tides!E315,6),4))),VALUE(LEFT(RIGHT(Tides!E315,6),4)),"")</f>
        <v>1.9</v>
      </c>
      <c r="G315" s="74" t="str">
        <f t="shared" si="66"/>
        <v>No Restriction</v>
      </c>
      <c r="I315" s="18" t="str">
        <f t="shared" si="67"/>
        <v>Wed 11</v>
      </c>
      <c r="J315" s="9" t="str">
        <f>IF(ISTEXT(Tides!B315),Tides!B315,"")</f>
        <v/>
      </c>
      <c r="K315" s="9" t="str">
        <f>IF(ISTEXT(Tides!C315),Tides!C315,"")</f>
        <v>12:18 AM / 1.6 m</v>
      </c>
      <c r="L315" s="9" t="str">
        <f>IF(ISTEXT(Tides!D315),Tides!D315,"")</f>
        <v>6:58 AM / 3.4 m</v>
      </c>
      <c r="M315" s="9" t="str">
        <f>IF(ISTEXT(Tides!E315),Tides!E315,"")</f>
        <v>12:47 PM / 1.9 m</v>
      </c>
      <c r="N315" s="9" t="str">
        <f>IF(ISTEXT(Tides!F315),Tides!F315,"")</f>
        <v>7:15 PM / 3.4 m</v>
      </c>
      <c r="O315" s="56">
        <f t="shared" si="68"/>
        <v>23.95</v>
      </c>
      <c r="P315" s="57">
        <f t="shared" si="69"/>
        <v>7.4999999999999997E-2</v>
      </c>
      <c r="Q315" s="56" t="str">
        <f t="shared" si="70"/>
        <v/>
      </c>
      <c r="R315" s="58" t="str">
        <f t="shared" si="71"/>
        <v/>
      </c>
      <c r="S315" s="30">
        <f>Tides!H315</f>
        <v>0.31527777777777777</v>
      </c>
      <c r="T315" s="30">
        <f>Tides!I315</f>
        <v>0.75972222222222219</v>
      </c>
    </row>
    <row r="316" spans="1:22" ht="20" customHeight="1" x14ac:dyDescent="0.15">
      <c r="A316" s="2" t="str">
        <f>Tides!A316</f>
        <v>Thu 12</v>
      </c>
      <c r="B316" s="43">
        <f>IF(ISNUMBER(TIMEVALUE(LEFT(Tides!C316,8))),TIMEVALUE(LEFT(Tides!C316,8)),"")</f>
        <v>6.458333333333334E-2</v>
      </c>
      <c r="C316" s="38">
        <f>IF(ISNUMBER(VALUE(LEFT(RIGHT(Tides!C316,6),4))),VALUE(LEFT(RIGHT(Tides!C316,6),4)),"")</f>
        <v>1.7</v>
      </c>
      <c r="D316" s="74">
        <f t="shared" si="65"/>
        <v>1</v>
      </c>
      <c r="E316" s="43">
        <f>IF(ISNUMBER(TIMEVALUE(LEFT(Tides!E316,8))),TIMEVALUE(LEFT(Tides!E316,8)),"")</f>
        <v>0.59305555555555556</v>
      </c>
      <c r="F316" s="38">
        <f>IF(ISNUMBER(VALUE(LEFT(RIGHT(Tides!E316,6),4))),VALUE(LEFT(RIGHT(Tides!E316,6),4)),"")</f>
        <v>2</v>
      </c>
      <c r="G316" s="74" t="str">
        <f t="shared" si="66"/>
        <v>No Restriction</v>
      </c>
      <c r="I316" s="18" t="str">
        <f t="shared" si="67"/>
        <v>Thu 12</v>
      </c>
      <c r="J316" s="9" t="str">
        <f>IF(ISTEXT(Tides!B316),Tides!B316,"")</f>
        <v/>
      </c>
      <c r="K316" s="9" t="str">
        <f>IF(ISTEXT(Tides!C316),Tides!C316,"")</f>
        <v>1:33 AM / 1.7 m</v>
      </c>
      <c r="L316" s="9" t="str">
        <f>IF(ISTEXT(Tides!D316),Tides!D316,"")</f>
        <v>8:25 AM / 3.4 m</v>
      </c>
      <c r="M316" s="9" t="str">
        <f>IF(ISTEXT(Tides!E316),Tides!E316,"")</f>
        <v>2:14 PM / 2.0 m</v>
      </c>
      <c r="N316" s="9" t="str">
        <f>IF(ISTEXT(Tides!F316),Tides!F316,"")</f>
        <v>8:41 PM / 3.4 m</v>
      </c>
      <c r="O316" s="56">
        <f t="shared" si="68"/>
        <v>2.2916666666666675E-2</v>
      </c>
      <c r="P316" s="57">
        <f t="shared" si="69"/>
        <v>0.10625000000000001</v>
      </c>
      <c r="Q316" s="56" t="str">
        <f t="shared" si="70"/>
        <v/>
      </c>
      <c r="R316" s="58" t="str">
        <f t="shared" si="71"/>
        <v/>
      </c>
      <c r="S316" s="30">
        <f>Tides!H316</f>
        <v>0.31666666666666665</v>
      </c>
      <c r="T316" s="30">
        <f>Tides!I316</f>
        <v>0.7583333333333333</v>
      </c>
    </row>
    <row r="317" spans="1:22" ht="20" customHeight="1" x14ac:dyDescent="0.15">
      <c r="A317" s="2" t="str">
        <f>Tides!A317</f>
        <v>Fri 13</v>
      </c>
      <c r="B317" s="43">
        <f>IF(ISNUMBER(TIMEVALUE(LEFT(Tides!C317,8))),TIMEVALUE(LEFT(Tides!C317,8)),"")</f>
        <v>0.12986111111111112</v>
      </c>
      <c r="C317" s="38">
        <f>IF(ISNUMBER(VALUE(LEFT(RIGHT(Tides!C317,6),4))),VALUE(LEFT(RIGHT(Tides!C317,6),4)),"")</f>
        <v>1.6</v>
      </c>
      <c r="D317" s="74">
        <f t="shared" si="65"/>
        <v>1.5</v>
      </c>
      <c r="E317" s="43">
        <f>IF(ISNUMBER(TIMEVALUE(LEFT(Tides!E317,8))),TIMEVALUE(LEFT(Tides!E317,8)),"")</f>
        <v>0.65902777777777777</v>
      </c>
      <c r="F317" s="38">
        <f>IF(ISNUMBER(VALUE(LEFT(RIGHT(Tides!E317,6),4))),VALUE(LEFT(RIGHT(Tides!E317,6),4)),"")</f>
        <v>1.9</v>
      </c>
      <c r="G317" s="74" t="str">
        <f t="shared" si="66"/>
        <v>No Restriction</v>
      </c>
      <c r="I317" s="18" t="str">
        <f t="shared" si="67"/>
        <v>Fri 13</v>
      </c>
      <c r="J317" s="9" t="str">
        <f>IF(ISTEXT(Tides!B317),Tides!B317,"")</f>
        <v/>
      </c>
      <c r="K317" s="9" t="str">
        <f>IF(ISTEXT(Tides!C317),Tides!C317,"")</f>
        <v>3:07 AM / 1.6 m</v>
      </c>
      <c r="L317" s="9" t="str">
        <f>IF(ISTEXT(Tides!D317),Tides!D317,"")</f>
        <v>9:48 AM / 3.5 m</v>
      </c>
      <c r="M317" s="9" t="str">
        <f>IF(ISTEXT(Tides!E317),Tides!E317,"")</f>
        <v>3:49 PM / 1.9 m</v>
      </c>
      <c r="N317" s="9" t="str">
        <f>IF(ISTEXT(Tides!F317),Tides!F317,"")</f>
        <v>9:59 PM / 3.6 m</v>
      </c>
      <c r="O317" s="56">
        <f t="shared" si="68"/>
        <v>6.7361111111111122E-2</v>
      </c>
      <c r="P317" s="57">
        <f t="shared" si="69"/>
        <v>0.19236111111111112</v>
      </c>
      <c r="Q317" s="56" t="str">
        <f t="shared" si="70"/>
        <v/>
      </c>
      <c r="R317" s="58" t="str">
        <f t="shared" si="71"/>
        <v/>
      </c>
      <c r="S317" s="30">
        <f>Tides!H317</f>
        <v>0.31805555555555554</v>
      </c>
      <c r="T317" s="30">
        <f>Tides!I317</f>
        <v>0.75624999999999998</v>
      </c>
    </row>
    <row r="318" spans="1:22" ht="20" customHeight="1" x14ac:dyDescent="0.15">
      <c r="A318" s="2" t="str">
        <f>Tides!A318</f>
        <v>Sat 14</v>
      </c>
      <c r="B318" s="43">
        <f>IF(ISNUMBER(TIMEVALUE(LEFT(Tides!C318,8))),TIMEVALUE(LEFT(Tides!C318,8)),"")</f>
        <v>0.18611111111111112</v>
      </c>
      <c r="C318" s="38">
        <f>IF(ISNUMBER(VALUE(LEFT(RIGHT(Tides!C318,6),4))),VALUE(LEFT(RIGHT(Tides!C318,6),4)),"")</f>
        <v>1.3</v>
      </c>
      <c r="D318" s="74">
        <f t="shared" si="65"/>
        <v>2</v>
      </c>
      <c r="E318" s="43">
        <f>IF(ISNUMBER(TIMEVALUE(LEFT(Tides!E318,8))),TIMEVALUE(LEFT(Tides!E318,8)),"")</f>
        <v>0.70763888888888893</v>
      </c>
      <c r="F318" s="38">
        <f>IF(ISNUMBER(VALUE(LEFT(RIGHT(Tides!E318,6),4))),VALUE(LEFT(RIGHT(Tides!E318,6),4)),"")</f>
        <v>1.6</v>
      </c>
      <c r="G318" s="74">
        <f t="shared" si="66"/>
        <v>1.5</v>
      </c>
      <c r="I318" s="18" t="str">
        <f t="shared" si="67"/>
        <v>Sat 14</v>
      </c>
      <c r="J318" s="9" t="str">
        <f>IF(ISTEXT(Tides!B318),Tides!B318,"")</f>
        <v/>
      </c>
      <c r="K318" s="9" t="str">
        <f>IF(ISTEXT(Tides!C318),Tides!C318,"")</f>
        <v>4:28 AM / 1.3 m</v>
      </c>
      <c r="L318" s="9" t="str">
        <f>IF(ISTEXT(Tides!D318),Tides!D318,"")</f>
        <v>10:57 AM / 3.7 m</v>
      </c>
      <c r="M318" s="9" t="str">
        <f>IF(ISTEXT(Tides!E318),Tides!E318,"")</f>
        <v>4:59 PM / 1.6 m</v>
      </c>
      <c r="N318" s="9" t="str">
        <f>IF(ISTEXT(Tides!F318),Tides!F318,"")</f>
        <v>11:04 PM / 3.9 m</v>
      </c>
      <c r="O318" s="56">
        <f t="shared" si="68"/>
        <v>0.10277777777777779</v>
      </c>
      <c r="P318" s="57">
        <f t="shared" si="69"/>
        <v>0.26944444444444443</v>
      </c>
      <c r="Q318" s="56">
        <f t="shared" si="70"/>
        <v>0.64513888888888893</v>
      </c>
      <c r="R318" s="58">
        <f t="shared" si="71"/>
        <v>0.77013888888888893</v>
      </c>
      <c r="S318" s="30">
        <f>Tides!H318</f>
        <v>0.31944444444444442</v>
      </c>
      <c r="T318" s="30">
        <f>Tides!I318</f>
        <v>0.75416666666666665</v>
      </c>
    </row>
    <row r="319" spans="1:22" ht="20" customHeight="1" x14ac:dyDescent="0.15">
      <c r="A319" s="2" t="str">
        <f>Tides!A319</f>
        <v>Sun 15</v>
      </c>
      <c r="B319" s="43">
        <f>IF(ISNUMBER(TIMEVALUE(LEFT(Tides!C319,8))),TIMEVALUE(LEFT(Tides!C319,8)),"")</f>
        <v>0.22847222222222222</v>
      </c>
      <c r="C319" s="38">
        <f>IF(ISNUMBER(VALUE(LEFT(RIGHT(Tides!C319,6),4))),VALUE(LEFT(RIGHT(Tides!C319,6),4)),"")</f>
        <v>1</v>
      </c>
      <c r="D319" s="74">
        <f t="shared" si="65"/>
        <v>2</v>
      </c>
      <c r="E319" s="43">
        <f>IF(ISNUMBER(TIMEVALUE(LEFT(Tides!E319,8))),TIMEVALUE(LEFT(Tides!E319,8)),"")</f>
        <v>0.74444444444444446</v>
      </c>
      <c r="F319" s="38">
        <f>IF(ISNUMBER(VALUE(LEFT(RIGHT(Tides!E319,6),4))),VALUE(LEFT(RIGHT(Tides!E319,6),4)),"")</f>
        <v>1.3</v>
      </c>
      <c r="G319" s="74">
        <f t="shared" si="66"/>
        <v>2</v>
      </c>
      <c r="I319" s="18" t="str">
        <f t="shared" si="67"/>
        <v>Sun 15</v>
      </c>
      <c r="J319" s="9" t="str">
        <f>IF(ISTEXT(Tides!B319),Tides!B319,"")</f>
        <v/>
      </c>
      <c r="K319" s="9" t="str">
        <f>IF(ISTEXT(Tides!C319),Tides!C319,"")</f>
        <v>5:29 AM / 1.0 m</v>
      </c>
      <c r="L319" s="9" t="str">
        <f>IF(ISTEXT(Tides!D319),Tides!D319,"")</f>
        <v>11:52 AM / 4.0 m</v>
      </c>
      <c r="M319" s="9" t="str">
        <f>IF(ISTEXT(Tides!E319),Tides!E319,"")</f>
        <v>5:52 PM / 1.3 m</v>
      </c>
      <c r="N319" s="9" t="str">
        <f>IF(ISTEXT(Tides!F319),Tides!F319,"")</f>
        <v>11:59 PM / 4.3 m</v>
      </c>
      <c r="O319" s="56">
        <f t="shared" si="68"/>
        <v>0.14513888888888887</v>
      </c>
      <c r="P319" s="57">
        <f t="shared" si="69"/>
        <v>0.31180555555555556</v>
      </c>
      <c r="Q319" s="56">
        <f t="shared" si="70"/>
        <v>0.66111111111111109</v>
      </c>
      <c r="R319" s="58">
        <f t="shared" si="71"/>
        <v>0.82777777777777783</v>
      </c>
      <c r="S319" s="30">
        <f>Tides!H319</f>
        <v>0.32083333333333336</v>
      </c>
      <c r="T319" s="30">
        <f>Tides!I319</f>
        <v>0.75277777777777777</v>
      </c>
      <c r="V319" s="23"/>
    </row>
    <row r="320" spans="1:22" ht="20" customHeight="1" x14ac:dyDescent="0.15">
      <c r="A320" s="2" t="str">
        <f>Tides!A320</f>
        <v>Mon 16</v>
      </c>
      <c r="B320" s="43">
        <f>IF(ISNUMBER(TIMEVALUE(LEFT(Tides!C320,8))),TIMEVALUE(LEFT(Tides!C320,8)),"")</f>
        <v>0.26319444444444445</v>
      </c>
      <c r="C320" s="38">
        <f>IF(ISNUMBER(VALUE(LEFT(RIGHT(Tides!C320,6),4))),VALUE(LEFT(RIGHT(Tides!C320,6),4)),"")</f>
        <v>0.7</v>
      </c>
      <c r="D320" s="74">
        <f t="shared" si="65"/>
        <v>2</v>
      </c>
      <c r="E320" s="43">
        <f>IF(ISNUMBER(TIMEVALUE(LEFT(Tides!E320,8))),TIMEVALUE(LEFT(Tides!E320,8)),"")</f>
        <v>0.77638888888888891</v>
      </c>
      <c r="F320" s="38">
        <f>IF(ISNUMBER(VALUE(LEFT(RIGHT(Tides!E320,6),4))),VALUE(LEFT(RIGHT(Tides!E320,6),4)),"")</f>
        <v>1</v>
      </c>
      <c r="G320" s="74">
        <f t="shared" si="66"/>
        <v>2</v>
      </c>
      <c r="I320" s="18" t="str">
        <f t="shared" si="67"/>
        <v>Mon 16</v>
      </c>
      <c r="J320" s="9" t="str">
        <f>IF(ISTEXT(Tides!B320),Tides!B320,"")</f>
        <v/>
      </c>
      <c r="K320" s="9" t="str">
        <f>IF(ISTEXT(Tides!C320),Tides!C320,"")</f>
        <v>6:19 AM / 0.7 m</v>
      </c>
      <c r="L320" s="9" t="str">
        <f>IF(ISTEXT(Tides!D320),Tides!D320,"")</f>
        <v>12:40 PM / 4.3 m</v>
      </c>
      <c r="M320" s="9" t="str">
        <f>IF(ISTEXT(Tides!E320),Tides!E320,"")</f>
        <v>6:38 PM / 1.0 m</v>
      </c>
      <c r="N320" s="9" t="str">
        <f>IF(ISTEXT(Tides!F320),Tides!F320,"")</f>
        <v/>
      </c>
      <c r="O320" s="56">
        <f t="shared" si="68"/>
        <v>0.17986111111111114</v>
      </c>
      <c r="P320" s="57">
        <f t="shared" si="69"/>
        <v>0.34652777777777777</v>
      </c>
      <c r="Q320" s="56">
        <f t="shared" si="70"/>
        <v>0.69305555555555554</v>
      </c>
      <c r="R320" s="58">
        <f t="shared" si="71"/>
        <v>0.85972222222222228</v>
      </c>
      <c r="S320" s="30">
        <f>Tides!H320</f>
        <v>0.32222222222222224</v>
      </c>
      <c r="T320" s="30">
        <f>Tides!I320</f>
        <v>0.75069444444444444</v>
      </c>
    </row>
    <row r="321" spans="1:20" ht="20" customHeight="1" x14ac:dyDescent="0.15">
      <c r="A321" s="2" t="str">
        <f>Tides!A321</f>
        <v>Tue 17</v>
      </c>
      <c r="B321" s="43">
        <f>IF(ISNUMBER(TIMEVALUE(LEFT(Tides!C321,8))),TIMEVALUE(LEFT(Tides!C321,8)),"")</f>
        <v>0.29444444444444445</v>
      </c>
      <c r="C321" s="38">
        <f>IF(ISNUMBER(VALUE(LEFT(RIGHT(Tides!C321,6),4))),VALUE(LEFT(RIGHT(Tides!C321,6),4)),"")</f>
        <v>0.4</v>
      </c>
      <c r="D321" s="74">
        <f t="shared" si="65"/>
        <v>2.5</v>
      </c>
      <c r="E321" s="43">
        <f>IF(ISNUMBER(TIMEVALUE(LEFT(Tides!E321,8))),TIMEVALUE(LEFT(Tides!E321,8)),"")</f>
        <v>0.80694444444444446</v>
      </c>
      <c r="F321" s="38">
        <f>IF(ISNUMBER(VALUE(LEFT(RIGHT(Tides!E321,6),4))),VALUE(LEFT(RIGHT(Tides!E321,6),4)),"")</f>
        <v>0.8</v>
      </c>
      <c r="G321" s="74">
        <f t="shared" si="66"/>
        <v>2</v>
      </c>
      <c r="I321" s="18" t="str">
        <f t="shared" si="67"/>
        <v>Tue 17</v>
      </c>
      <c r="J321" s="9" t="str">
        <f>IF(ISTEXT(Tides!B321),Tides!B321,"")</f>
        <v>12:48 AM / 4.5 m</v>
      </c>
      <c r="K321" s="9" t="str">
        <f>IF(ISTEXT(Tides!C321),Tides!C321,"")</f>
        <v>7:04 AM / 0.4 m</v>
      </c>
      <c r="L321" s="9" t="str">
        <f>IF(ISTEXT(Tides!D321),Tides!D321,"")</f>
        <v>1:24 PM / 4.5 m</v>
      </c>
      <c r="M321" s="9" t="str">
        <f>IF(ISTEXT(Tides!E321),Tides!E321,"")</f>
        <v>7:22 PM / 0.8 m</v>
      </c>
      <c r="N321" s="9" t="str">
        <f>IF(ISTEXT(Tides!F321),Tides!F321,"")</f>
        <v/>
      </c>
      <c r="O321" s="56">
        <f t="shared" si="68"/>
        <v>0.19027777777777777</v>
      </c>
      <c r="P321" s="57">
        <f t="shared" si="69"/>
        <v>0.39861111111111114</v>
      </c>
      <c r="Q321" s="56">
        <f t="shared" si="70"/>
        <v>0.72361111111111109</v>
      </c>
      <c r="R321" s="58">
        <f t="shared" si="71"/>
        <v>0.89027777777777783</v>
      </c>
      <c r="S321" s="30">
        <f>Tides!H321</f>
        <v>0.32430555555555557</v>
      </c>
      <c r="T321" s="30">
        <f>Tides!I321</f>
        <v>0.74930555555555556</v>
      </c>
    </row>
    <row r="322" spans="1:20" ht="20" customHeight="1" x14ac:dyDescent="0.15">
      <c r="A322" s="2" t="str">
        <f>Tides!A322</f>
        <v>Wed 18</v>
      </c>
      <c r="B322" s="43">
        <f>IF(ISNUMBER(TIMEVALUE(LEFT(Tides!C322,8))),TIMEVALUE(LEFT(Tides!C322,8)),"")</f>
        <v>0.32500000000000001</v>
      </c>
      <c r="C322" s="38">
        <f>IF(ISNUMBER(VALUE(LEFT(RIGHT(Tides!C322,6),4))),VALUE(LEFT(RIGHT(Tides!C322,6),4)),"")</f>
        <v>0.3</v>
      </c>
      <c r="D322" s="74">
        <f t="shared" si="65"/>
        <v>2.5</v>
      </c>
      <c r="E322" s="43">
        <f>IF(ISNUMBER(TIMEVALUE(LEFT(Tides!E322,8))),TIMEVALUE(LEFT(Tides!E322,8)),"")</f>
        <v>0.83611111111111114</v>
      </c>
      <c r="F322" s="38">
        <f>IF(ISNUMBER(VALUE(LEFT(RIGHT(Tides!E322,6),4))),VALUE(LEFT(RIGHT(Tides!E322,6),4)),"")</f>
        <v>0.6</v>
      </c>
      <c r="G322" s="74">
        <f t="shared" si="66"/>
        <v>2.5</v>
      </c>
      <c r="I322" s="18" t="str">
        <f t="shared" si="67"/>
        <v>Wed 18</v>
      </c>
      <c r="J322" s="9" t="str">
        <f>IF(ISTEXT(Tides!B322),Tides!B322,"")</f>
        <v>1:34 AM / 4.7 m</v>
      </c>
      <c r="K322" s="9" t="str">
        <f>IF(ISTEXT(Tides!C322),Tides!C322,"")</f>
        <v>7:48 AM / 0.3 m</v>
      </c>
      <c r="L322" s="9" t="str">
        <f>IF(ISTEXT(Tides!D322),Tides!D322,"")</f>
        <v>2:06 PM / 4.6 m</v>
      </c>
      <c r="M322" s="9" t="str">
        <f>IF(ISTEXT(Tides!E322),Tides!E322,"")</f>
        <v>8:04 PM / 0.6 m</v>
      </c>
      <c r="N322" s="9" t="str">
        <f>IF(ISTEXT(Tides!F322),Tides!F322,"")</f>
        <v/>
      </c>
      <c r="O322" s="56">
        <f t="shared" si="68"/>
        <v>0.22083333333333333</v>
      </c>
      <c r="P322" s="57">
        <f t="shared" si="69"/>
        <v>0.4291666666666667</v>
      </c>
      <c r="Q322" s="56">
        <f t="shared" si="70"/>
        <v>0.73194444444444451</v>
      </c>
      <c r="R322" s="58">
        <f t="shared" si="71"/>
        <v>0.94027777777777777</v>
      </c>
      <c r="S322" s="30">
        <f>Tides!H322</f>
        <v>0.32569444444444445</v>
      </c>
      <c r="T322" s="30">
        <f>Tides!I322</f>
        <v>0.74722222222222223</v>
      </c>
    </row>
    <row r="323" spans="1:20" ht="20" customHeight="1" x14ac:dyDescent="0.15">
      <c r="A323" s="2" t="str">
        <f>Tides!A323</f>
        <v>Thu 19</v>
      </c>
      <c r="B323" s="43">
        <f>IF(ISNUMBER(TIMEVALUE(LEFT(Tides!C323,8))),TIMEVALUE(LEFT(Tides!C323,8)),"")</f>
        <v>0.35347222222222224</v>
      </c>
      <c r="C323" s="38">
        <f>IF(ISNUMBER(VALUE(LEFT(RIGHT(Tides!C323,6),4))),VALUE(LEFT(RIGHT(Tides!C323,6),4)),"")</f>
        <v>0.3</v>
      </c>
      <c r="D323" s="74">
        <f t="shared" si="65"/>
        <v>2.5</v>
      </c>
      <c r="E323" s="43">
        <f>IF(ISNUMBER(TIMEVALUE(LEFT(Tides!E323,8))),TIMEVALUE(LEFT(Tides!E323,8)),"")</f>
        <v>0.86527777777777781</v>
      </c>
      <c r="F323" s="38">
        <f>IF(ISNUMBER(VALUE(LEFT(RIGHT(Tides!E323,6),4))),VALUE(LEFT(RIGHT(Tides!E323,6),4)),"")</f>
        <v>0.5</v>
      </c>
      <c r="G323" s="74">
        <f t="shared" si="66"/>
        <v>2.5</v>
      </c>
      <c r="I323" s="18" t="str">
        <f t="shared" si="67"/>
        <v>Thu 19</v>
      </c>
      <c r="J323" s="9" t="str">
        <f>IF(ISTEXT(Tides!B323),Tides!B323,"")</f>
        <v>2:19 AM / 4.8 m</v>
      </c>
      <c r="K323" s="9" t="str">
        <f>IF(ISTEXT(Tides!C323),Tides!C323,"")</f>
        <v>8:29 AM / 0.3 m</v>
      </c>
      <c r="L323" s="9" t="str">
        <f>IF(ISTEXT(Tides!D323),Tides!D323,"")</f>
        <v>2:47 PM / 4.6 m</v>
      </c>
      <c r="M323" s="9" t="str">
        <f>IF(ISTEXT(Tides!E323),Tides!E323,"")</f>
        <v>8:46 PM / 0.5 m</v>
      </c>
      <c r="N323" s="9" t="str">
        <f>IF(ISTEXT(Tides!F323),Tides!F323,"")</f>
        <v/>
      </c>
      <c r="O323" s="56">
        <f t="shared" si="68"/>
        <v>0.24930555555555556</v>
      </c>
      <c r="P323" s="57">
        <f t="shared" si="69"/>
        <v>0.45763888888888893</v>
      </c>
      <c r="Q323" s="56">
        <f t="shared" si="70"/>
        <v>0.76111111111111118</v>
      </c>
      <c r="R323" s="58">
        <f t="shared" si="71"/>
        <v>0.96944444444444444</v>
      </c>
      <c r="S323" s="30">
        <f>Tides!H323</f>
        <v>0.32708333333333334</v>
      </c>
      <c r="T323" s="30">
        <f>Tides!I323</f>
        <v>0.74513888888888891</v>
      </c>
    </row>
    <row r="324" spans="1:20" ht="20" customHeight="1" x14ac:dyDescent="0.15">
      <c r="A324" s="2" t="str">
        <f>Tides!A324</f>
        <v>Fri 20</v>
      </c>
      <c r="B324" s="43">
        <f>IF(ISNUMBER(TIMEVALUE(LEFT(Tides!C324,8))),TIMEVALUE(LEFT(Tides!C324,8)),"")</f>
        <v>0.38194444444444442</v>
      </c>
      <c r="C324" s="38">
        <f>IF(ISNUMBER(VALUE(LEFT(RIGHT(Tides!C324,6),4))),VALUE(LEFT(RIGHT(Tides!C324,6),4)),"")</f>
        <v>0.5</v>
      </c>
      <c r="D324" s="74">
        <f t="shared" si="65"/>
        <v>2.5</v>
      </c>
      <c r="E324" s="43">
        <f>IF(ISNUMBER(TIMEVALUE(LEFT(Tides!E324,8))),TIMEVALUE(LEFT(Tides!E324,8)),"")</f>
        <v>0.89513888888888893</v>
      </c>
      <c r="F324" s="38">
        <f>IF(ISNUMBER(VALUE(LEFT(RIGHT(Tides!E324,6),4))),VALUE(LEFT(RIGHT(Tides!E324,6),4)),"")</f>
        <v>0.6</v>
      </c>
      <c r="G324" s="74">
        <f t="shared" si="66"/>
        <v>2.5</v>
      </c>
      <c r="I324" s="18" t="str">
        <f t="shared" si="67"/>
        <v>Fri 20</v>
      </c>
      <c r="J324" s="9" t="str">
        <f>IF(ISTEXT(Tides!B324),Tides!B324,"")</f>
        <v>3:04 AM / 4.7 m</v>
      </c>
      <c r="K324" s="9" t="str">
        <f>IF(ISTEXT(Tides!C324),Tides!C324,"")</f>
        <v>9:10 AM / 0.5 m</v>
      </c>
      <c r="L324" s="9" t="str">
        <f>IF(ISTEXT(Tides!D324),Tides!D324,"")</f>
        <v>3:28 PM / 4.5 m</v>
      </c>
      <c r="M324" s="9" t="str">
        <f>IF(ISTEXT(Tides!E324),Tides!E324,"")</f>
        <v>9:29 PM / 0.6 m</v>
      </c>
      <c r="N324" s="9" t="str">
        <f>IF(ISTEXT(Tides!F324),Tides!F324,"")</f>
        <v/>
      </c>
      <c r="O324" s="56">
        <f t="shared" si="68"/>
        <v>0.27777777777777773</v>
      </c>
      <c r="P324" s="57">
        <f t="shared" si="69"/>
        <v>0.4861111111111111</v>
      </c>
      <c r="Q324" s="56">
        <f t="shared" si="70"/>
        <v>0.7909722222222223</v>
      </c>
      <c r="R324" s="58">
        <f t="shared" si="71"/>
        <v>0.99930555555555556</v>
      </c>
      <c r="S324" s="30">
        <f>Tides!H324</f>
        <v>0.32847222222222222</v>
      </c>
      <c r="T324" s="30">
        <f>Tides!I324</f>
        <v>0.74375000000000002</v>
      </c>
    </row>
    <row r="325" spans="1:20" ht="20" customHeight="1" x14ac:dyDescent="0.15">
      <c r="A325" s="2" t="str">
        <f>Tides!A325</f>
        <v>Sat 21</v>
      </c>
      <c r="B325" s="43">
        <f>IF(ISNUMBER(TIMEVALUE(LEFT(Tides!C325,8))),TIMEVALUE(LEFT(Tides!C325,8)),"")</f>
        <v>0.41111111111111109</v>
      </c>
      <c r="C325" s="38">
        <f>IF(ISNUMBER(VALUE(LEFT(RIGHT(Tides!C325,6),4))),VALUE(LEFT(RIGHT(Tides!C325,6),4)),"")</f>
        <v>0.8</v>
      </c>
      <c r="D325" s="74">
        <f t="shared" si="65"/>
        <v>2</v>
      </c>
      <c r="E325" s="43">
        <f>IF(ISNUMBER(TIMEVALUE(LEFT(Tides!E325,8))),TIMEVALUE(LEFT(Tides!E325,8)),"")</f>
        <v>0.92569444444444449</v>
      </c>
      <c r="F325" s="38">
        <f>IF(ISNUMBER(VALUE(LEFT(RIGHT(Tides!E325,6),4))),VALUE(LEFT(RIGHT(Tides!E325,6),4)),"")</f>
        <v>0.7</v>
      </c>
      <c r="G325" s="74">
        <f t="shared" si="66"/>
        <v>2</v>
      </c>
      <c r="I325" s="18" t="str">
        <f t="shared" si="67"/>
        <v>Sat 21</v>
      </c>
      <c r="J325" s="9" t="str">
        <f>IF(ISTEXT(Tides!B325),Tides!B325,"")</f>
        <v>3:50 AM / 4.5 m</v>
      </c>
      <c r="K325" s="9" t="str">
        <f>IF(ISTEXT(Tides!C325),Tides!C325,"")</f>
        <v>9:52 AM / 0.8 m</v>
      </c>
      <c r="L325" s="9" t="str">
        <f>IF(ISTEXT(Tides!D325),Tides!D325,"")</f>
        <v>4:09 PM / 4.3 m</v>
      </c>
      <c r="M325" s="9" t="str">
        <f>IF(ISTEXT(Tides!E325),Tides!E325,"")</f>
        <v>10:13 PM / 0.7 m</v>
      </c>
      <c r="N325" s="9" t="str">
        <f>IF(ISTEXT(Tides!F325),Tides!F325,"")</f>
        <v/>
      </c>
      <c r="O325" s="56">
        <f t="shared" si="68"/>
        <v>0.32777777777777778</v>
      </c>
      <c r="P325" s="57">
        <f t="shared" si="69"/>
        <v>0.49444444444444441</v>
      </c>
      <c r="Q325" s="56">
        <f t="shared" si="70"/>
        <v>0.84236111111111112</v>
      </c>
      <c r="R325" s="58">
        <f t="shared" si="71"/>
        <v>1.0090277777777779</v>
      </c>
      <c r="S325" s="30">
        <f>Tides!H325</f>
        <v>0.3298611111111111</v>
      </c>
      <c r="T325" s="30">
        <f>Tides!I325</f>
        <v>0.7416666666666667</v>
      </c>
    </row>
    <row r="326" spans="1:20" ht="20" customHeight="1" x14ac:dyDescent="0.15">
      <c r="A326" s="2" t="str">
        <f>Tides!A326</f>
        <v>Sun 22</v>
      </c>
      <c r="B326" s="43">
        <f>IF(ISNUMBER(TIMEVALUE(LEFT(Tides!C326,8))),TIMEVALUE(LEFT(Tides!C326,8)),"")</f>
        <v>0.43958333333333333</v>
      </c>
      <c r="C326" s="38">
        <f>IF(ISNUMBER(VALUE(LEFT(RIGHT(Tides!C326,6),4))),VALUE(LEFT(RIGHT(Tides!C326,6),4)),"")</f>
        <v>1.1000000000000001</v>
      </c>
      <c r="D326" s="74">
        <f t="shared" si="65"/>
        <v>2</v>
      </c>
      <c r="E326" s="43">
        <f>IF(ISNUMBER(TIMEVALUE(LEFT(Tides!E326,8))),TIMEVALUE(LEFT(Tides!E326,8)),"")</f>
        <v>0.95833333333333337</v>
      </c>
      <c r="F326" s="38">
        <f>IF(ISNUMBER(VALUE(LEFT(RIGHT(Tides!E326,6),4))),VALUE(LEFT(RIGHT(Tides!E326,6),4)),"")</f>
        <v>1</v>
      </c>
      <c r="G326" s="74">
        <f t="shared" si="66"/>
        <v>2</v>
      </c>
      <c r="I326" s="18" t="str">
        <f t="shared" si="67"/>
        <v>Sun 22</v>
      </c>
      <c r="J326" s="9" t="str">
        <f>IF(ISTEXT(Tides!B326),Tides!B326,"")</f>
        <v>4:38 AM / 4.2 m</v>
      </c>
      <c r="K326" s="9" t="str">
        <f>IF(ISTEXT(Tides!C326),Tides!C326,"")</f>
        <v>10:33 AM / 1.1 m</v>
      </c>
      <c r="L326" s="9" t="str">
        <f>IF(ISTEXT(Tides!D326),Tides!D326,"")</f>
        <v>4:52 PM / 4.1 m</v>
      </c>
      <c r="M326" s="9" t="str">
        <f>IF(ISTEXT(Tides!E326),Tides!E326,"")</f>
        <v>11:00 PM / 1.0 m</v>
      </c>
      <c r="N326" s="9" t="str">
        <f>IF(ISTEXT(Tides!F326),Tides!F326,"")</f>
        <v/>
      </c>
      <c r="O326" s="56">
        <f t="shared" si="68"/>
        <v>0.35625000000000001</v>
      </c>
      <c r="P326" s="57">
        <f t="shared" si="69"/>
        <v>0.5229166666666667</v>
      </c>
      <c r="Q326" s="56">
        <f t="shared" si="70"/>
        <v>0.875</v>
      </c>
      <c r="R326" s="58">
        <f t="shared" si="71"/>
        <v>1.0416666666666667</v>
      </c>
      <c r="S326" s="30">
        <f>Tides!H326</f>
        <v>0.33124999999999999</v>
      </c>
      <c r="T326" s="30">
        <f>Tides!I326</f>
        <v>0.74027777777777781</v>
      </c>
    </row>
    <row r="327" spans="1:20" ht="20" customHeight="1" x14ac:dyDescent="0.15">
      <c r="A327" s="2" t="str">
        <f>Tides!A327</f>
        <v>Mon 23</v>
      </c>
      <c r="B327" s="43">
        <f>IF(ISNUMBER(TIMEVALUE(LEFT(Tides!C327,8))),TIMEVALUE(LEFT(Tides!C327,8)),"")</f>
        <v>0.47152777777777777</v>
      </c>
      <c r="C327" s="38">
        <f>IF(ISNUMBER(VALUE(LEFT(RIGHT(Tides!C327,6),4))),VALUE(LEFT(RIGHT(Tides!C327,6),4)),"")</f>
        <v>1.5</v>
      </c>
      <c r="D327" s="74">
        <f t="shared" si="65"/>
        <v>1.5</v>
      </c>
      <c r="E327" s="43">
        <f>IF(ISNUMBER(TIMEVALUE(LEFT(Tides!E327,8))),TIMEVALUE(LEFT(Tides!E327,8)),"")</f>
        <v>0.99444444444444446</v>
      </c>
      <c r="F327" s="38">
        <f>IF(ISNUMBER(VALUE(LEFT(RIGHT(Tides!E327,6),4))),VALUE(LEFT(RIGHT(Tides!E327,6),4)),"")</f>
        <v>1.2</v>
      </c>
      <c r="G327" s="74">
        <f t="shared" si="66"/>
        <v>2</v>
      </c>
      <c r="I327" s="18" t="str">
        <f t="shared" si="67"/>
        <v>Mon 23</v>
      </c>
      <c r="J327" s="9" t="str">
        <f>IF(ISTEXT(Tides!B327),Tides!B327,"")</f>
        <v>5:31 AM / 3.9 m</v>
      </c>
      <c r="K327" s="9" t="str">
        <f>IF(ISTEXT(Tides!C327),Tides!C327,"")</f>
        <v>11:19 AM / 1.5 m</v>
      </c>
      <c r="L327" s="9" t="str">
        <f>IF(ISTEXT(Tides!D327),Tides!D327,"")</f>
        <v>5:40 PM / 3.9 m</v>
      </c>
      <c r="M327" s="9" t="str">
        <f>IF(ISTEXT(Tides!E327),Tides!E327,"")</f>
        <v>11:52 PM / 1.2 m</v>
      </c>
      <c r="N327" s="9" t="str">
        <f>IF(ISTEXT(Tides!F327),Tides!F327,"")</f>
        <v/>
      </c>
      <c r="O327" s="56">
        <f t="shared" si="68"/>
        <v>0.40902777777777777</v>
      </c>
      <c r="P327" s="57">
        <f t="shared" si="69"/>
        <v>0.53402777777777777</v>
      </c>
      <c r="Q327" s="56">
        <f t="shared" si="70"/>
        <v>0.91111111111111109</v>
      </c>
      <c r="R327" s="58">
        <f t="shared" si="71"/>
        <v>1.0777777777777777</v>
      </c>
      <c r="S327" s="30">
        <f>Tides!H327</f>
        <v>0.33333333333333331</v>
      </c>
      <c r="T327" s="30">
        <f>Tides!I327</f>
        <v>0.73819444444444449</v>
      </c>
    </row>
    <row r="328" spans="1:20" ht="20" customHeight="1" x14ac:dyDescent="0.15">
      <c r="A328" s="2" t="str">
        <f>Tides!A328</f>
        <v>Tue 24</v>
      </c>
      <c r="B328" s="43">
        <f>IF(ISNUMBER(TIMEVALUE(LEFT(Tides!C328,8))),TIMEVALUE(LEFT(Tides!C328,8)),"")</f>
        <v>0.50694444444444442</v>
      </c>
      <c r="C328" s="38">
        <f>IF(ISNUMBER(VALUE(LEFT(RIGHT(Tides!C328,6),4))),VALUE(LEFT(RIGHT(Tides!C328,6),4)),"")</f>
        <v>1.8</v>
      </c>
      <c r="D328" s="74" t="str">
        <f t="shared" si="65"/>
        <v>No Restriction</v>
      </c>
      <c r="E328" s="43" t="str">
        <f>IF(ISNUMBER(TIMEVALUE(LEFT(Tides!E328,8))),TIMEVALUE(LEFT(Tides!E328,8)),"")</f>
        <v/>
      </c>
      <c r="F328" s="38" t="str">
        <f>IF(ISNUMBER(VALUE(LEFT(RIGHT(Tides!E328,6),4))),VALUE(LEFT(RIGHT(Tides!E328,6),4)),"")</f>
        <v/>
      </c>
      <c r="G328" s="74" t="str">
        <f t="shared" si="66"/>
        <v>No Restriction</v>
      </c>
      <c r="I328" s="18" t="str">
        <f t="shared" si="67"/>
        <v>Tue 24</v>
      </c>
      <c r="J328" s="9" t="str">
        <f>IF(ISTEXT(Tides!B328),Tides!B328,"")</f>
        <v>6:33 AM / 3.6 m</v>
      </c>
      <c r="K328" s="9" t="str">
        <f>IF(ISTEXT(Tides!C328),Tides!C328,"")</f>
        <v>12:10 PM / 1.8 m</v>
      </c>
      <c r="L328" s="9" t="str">
        <f>IF(ISTEXT(Tides!D328),Tides!D328,"")</f>
        <v>6:37 PM / 3.6 m</v>
      </c>
      <c r="M328" s="9" t="str">
        <f>IF(ISTEXT(Tides!E328),Tides!E328,"")</f>
        <v/>
      </c>
      <c r="N328" s="9" t="str">
        <f>IF(ISTEXT(Tides!F328),Tides!F328,"")</f>
        <v/>
      </c>
      <c r="O328" s="56" t="str">
        <f t="shared" si="68"/>
        <v/>
      </c>
      <c r="P328" s="57" t="str">
        <f t="shared" si="69"/>
        <v/>
      </c>
      <c r="Q328" s="56" t="str">
        <f t="shared" si="70"/>
        <v/>
      </c>
      <c r="R328" s="58" t="str">
        <f t="shared" si="71"/>
        <v/>
      </c>
      <c r="S328" s="30">
        <f>Tides!H328</f>
        <v>0.3347222222222222</v>
      </c>
      <c r="T328" s="30">
        <f>Tides!I328</f>
        <v>0.7368055555555556</v>
      </c>
    </row>
    <row r="329" spans="1:20" ht="20" customHeight="1" x14ac:dyDescent="0.15">
      <c r="A329" s="2" t="str">
        <f>Tides!A329</f>
        <v>Wed 25</v>
      </c>
      <c r="B329" s="43">
        <f>IF(ISNUMBER(TIMEVALUE(LEFT(Tides!C329,8))),TIMEVALUE(LEFT(Tides!C329,8)),"")</f>
        <v>3.9583333333333331E-2</v>
      </c>
      <c r="C329" s="38">
        <f>IF(ISNUMBER(VALUE(LEFT(RIGHT(Tides!C329,6),4))),VALUE(LEFT(RIGHT(Tides!C329,6),4)),"")</f>
        <v>1.5</v>
      </c>
      <c r="D329" s="74">
        <f t="shared" si="65"/>
        <v>1.5</v>
      </c>
      <c r="E329" s="43">
        <f>IF(ISNUMBER(TIMEVALUE(LEFT(Tides!E329,8))),TIMEVALUE(LEFT(Tides!E329,8)),"")</f>
        <v>0.5541666666666667</v>
      </c>
      <c r="F329" s="38">
        <f>IF(ISNUMBER(VALUE(LEFT(RIGHT(Tides!E329,6),4))),VALUE(LEFT(RIGHT(Tides!E329,6),4)),"")</f>
        <v>2.1</v>
      </c>
      <c r="G329" s="74" t="str">
        <f t="shared" si="66"/>
        <v>No Restriction</v>
      </c>
      <c r="I329" s="18" t="str">
        <f t="shared" si="67"/>
        <v>Wed 25</v>
      </c>
      <c r="J329" s="9" t="str">
        <f>IF(ISTEXT(Tides!B329),Tides!B329,"")</f>
        <v/>
      </c>
      <c r="K329" s="9" t="str">
        <f>IF(ISTEXT(Tides!C329),Tides!C329,"")</f>
        <v>12:57 AM / 1.5 m</v>
      </c>
      <c r="L329" s="9" t="str">
        <f>IF(ISTEXT(Tides!D329),Tides!D329,"")</f>
        <v>7:46 AM / 3.4 m</v>
      </c>
      <c r="M329" s="9" t="str">
        <f>IF(ISTEXT(Tides!E329),Tides!E329,"")</f>
        <v>1:18 PM / 2.1 m</v>
      </c>
      <c r="N329" s="9" t="str">
        <f>IF(ISTEXT(Tides!F329),Tides!F329,"")</f>
        <v>7:47 PM / 3.5 m</v>
      </c>
      <c r="O329" s="56">
        <f t="shared" si="68"/>
        <v>23.977083333333333</v>
      </c>
      <c r="P329" s="57">
        <f t="shared" si="69"/>
        <v>0.10208333333333333</v>
      </c>
      <c r="Q329" s="56" t="str">
        <f t="shared" si="70"/>
        <v/>
      </c>
      <c r="R329" s="58" t="str">
        <f t="shared" si="71"/>
        <v/>
      </c>
      <c r="S329" s="30">
        <f>Tides!H329</f>
        <v>0.33611111111111114</v>
      </c>
      <c r="T329" s="30">
        <f>Tides!I329</f>
        <v>0.73541666666666672</v>
      </c>
    </row>
    <row r="330" spans="1:20" ht="20" customHeight="1" x14ac:dyDescent="0.15">
      <c r="A330" s="2" t="str">
        <f>Tides!A330</f>
        <v>Thu 26</v>
      </c>
      <c r="B330" s="43">
        <f>IF(ISNUMBER(TIMEVALUE(LEFT(Tides!C330,8))),TIMEVALUE(LEFT(Tides!C330,8)),"")</f>
        <v>9.7222222222222224E-2</v>
      </c>
      <c r="C330" s="38">
        <f>IF(ISNUMBER(VALUE(LEFT(RIGHT(Tides!C330,6),4))),VALUE(LEFT(RIGHT(Tides!C330,6),4)),"")</f>
        <v>1.6</v>
      </c>
      <c r="D330" s="74">
        <f t="shared" si="65"/>
        <v>1.5</v>
      </c>
      <c r="E330" s="43">
        <f>IF(ISNUMBER(TIMEVALUE(LEFT(Tides!E330,8))),TIMEVALUE(LEFT(Tides!E330,8)),"")</f>
        <v>0.61805555555555558</v>
      </c>
      <c r="F330" s="38">
        <f>IF(ISNUMBER(VALUE(LEFT(RIGHT(Tides!E330,6),4))),VALUE(LEFT(RIGHT(Tides!E330,6),4)),"")</f>
        <v>2.2000000000000002</v>
      </c>
      <c r="G330" s="74" t="str">
        <f t="shared" si="66"/>
        <v>No Restriction</v>
      </c>
      <c r="I330" s="18" t="str">
        <f t="shared" si="67"/>
        <v>Thu 26</v>
      </c>
      <c r="J330" s="9" t="str">
        <f>IF(ISTEXT(Tides!B330),Tides!B330,"")</f>
        <v/>
      </c>
      <c r="K330" s="9" t="str">
        <f>IF(ISTEXT(Tides!C330),Tides!C330,"")</f>
        <v>2:20 AM / 1.6 m</v>
      </c>
      <c r="L330" s="9" t="str">
        <f>IF(ISTEXT(Tides!D330),Tides!D330,"")</f>
        <v>9:06 AM / 3.3 m</v>
      </c>
      <c r="M330" s="9" t="str">
        <f>IF(ISTEXT(Tides!E330),Tides!E330,"")</f>
        <v>2:50 PM / 2.2 m</v>
      </c>
      <c r="N330" s="9" t="str">
        <f>IF(ISTEXT(Tides!F330),Tides!F330,"")</f>
        <v>9:04 PM / 3.4 m</v>
      </c>
      <c r="O330" s="56">
        <f t="shared" si="68"/>
        <v>3.4722222222222224E-2</v>
      </c>
      <c r="P330" s="57">
        <f t="shared" si="69"/>
        <v>0.15972222222222221</v>
      </c>
      <c r="Q330" s="56" t="str">
        <f t="shared" si="70"/>
        <v/>
      </c>
      <c r="R330" s="58" t="str">
        <f t="shared" si="71"/>
        <v/>
      </c>
      <c r="S330" s="30">
        <f>Tides!H330</f>
        <v>0.33750000000000002</v>
      </c>
      <c r="T330" s="30">
        <f>Tides!I330</f>
        <v>0.73333333333333328</v>
      </c>
    </row>
    <row r="331" spans="1:20" ht="20" customHeight="1" x14ac:dyDescent="0.15">
      <c r="A331" s="2" t="str">
        <f>Tides!A331</f>
        <v>Fri 27</v>
      </c>
      <c r="B331" s="43">
        <f>IF(ISNUMBER(TIMEVALUE(LEFT(Tides!C331,8))),TIMEVALUE(LEFT(Tides!C331,8)),"")</f>
        <v>0.15763888888888888</v>
      </c>
      <c r="C331" s="38">
        <f>IF(ISNUMBER(VALUE(LEFT(RIGHT(Tides!C331,6),4))),VALUE(LEFT(RIGHT(Tides!C331,6),4)),"")</f>
        <v>1.6</v>
      </c>
      <c r="D331" s="74">
        <f t="shared" si="65"/>
        <v>1.5</v>
      </c>
      <c r="E331" s="43">
        <f>IF(ISNUMBER(TIMEVALUE(LEFT(Tides!E331,8))),TIMEVALUE(LEFT(Tides!E331,8)),"")</f>
        <v>0.67638888888888893</v>
      </c>
      <c r="F331" s="38">
        <f>IF(ISNUMBER(VALUE(LEFT(RIGHT(Tides!E331,6),4))),VALUE(LEFT(RIGHT(Tides!E331,6),4)),"")</f>
        <v>2.1</v>
      </c>
      <c r="G331" s="74" t="str">
        <f t="shared" si="66"/>
        <v>No Restriction</v>
      </c>
      <c r="I331" s="18" t="str">
        <f t="shared" si="67"/>
        <v>Fri 27</v>
      </c>
      <c r="J331" s="9" t="str">
        <f>IF(ISTEXT(Tides!B331),Tides!B331,"")</f>
        <v/>
      </c>
      <c r="K331" s="9" t="str">
        <f>IF(ISTEXT(Tides!C331),Tides!C331,"")</f>
        <v>3:47 AM / 1.6 m</v>
      </c>
      <c r="L331" s="9" t="str">
        <f>IF(ISTEXT(Tides!D331),Tides!D331,"")</f>
        <v>10:19 AM / 3.3 m</v>
      </c>
      <c r="M331" s="9" t="str">
        <f>IF(ISTEXT(Tides!E331),Tides!E331,"")</f>
        <v>4:14 PM / 2.1 m</v>
      </c>
      <c r="N331" s="9" t="str">
        <f>IF(ISTEXT(Tides!F331),Tides!F331,"")</f>
        <v>10:15 PM / 3.5 m</v>
      </c>
      <c r="O331" s="56">
        <f t="shared" si="68"/>
        <v>9.5138888888888884E-2</v>
      </c>
      <c r="P331" s="57">
        <f t="shared" si="69"/>
        <v>0.22013888888888888</v>
      </c>
      <c r="Q331" s="56" t="str">
        <f t="shared" si="70"/>
        <v/>
      </c>
      <c r="R331" s="58" t="str">
        <f t="shared" si="71"/>
        <v/>
      </c>
      <c r="S331" s="30">
        <f>Tides!H331</f>
        <v>0.33958333333333335</v>
      </c>
      <c r="T331" s="30">
        <f>Tides!I331</f>
        <v>0.7319444444444444</v>
      </c>
    </row>
    <row r="332" spans="1:20" ht="20" customHeight="1" x14ac:dyDescent="0.15">
      <c r="A332" s="2" t="str">
        <f>Tides!A332</f>
        <v>Sat 28</v>
      </c>
      <c r="B332" s="43">
        <f>IF(ISNUMBER(TIMEVALUE(LEFT(Tides!C332,8))),TIMEVALUE(LEFT(Tides!C332,8)),"")</f>
        <v>0.20277777777777778</v>
      </c>
      <c r="C332" s="38">
        <f>IF(ISNUMBER(VALUE(LEFT(RIGHT(Tides!C332,6),4))),VALUE(LEFT(RIGHT(Tides!C332,6),4)),"")</f>
        <v>1.5</v>
      </c>
      <c r="D332" s="74">
        <f t="shared" si="65"/>
        <v>1.5</v>
      </c>
      <c r="E332" s="43">
        <f>IF(ISNUMBER(TIMEVALUE(LEFT(Tides!E332,8))),TIMEVALUE(LEFT(Tides!E332,8)),"")</f>
        <v>0.71597222222222223</v>
      </c>
      <c r="F332" s="38">
        <f>IF(ISNUMBER(VALUE(LEFT(RIGHT(Tides!E332,6),4))),VALUE(LEFT(RIGHT(Tides!E332,6),4)),"")</f>
        <v>1.9</v>
      </c>
      <c r="G332" s="74" t="str">
        <f t="shared" si="66"/>
        <v>No Restriction</v>
      </c>
      <c r="I332" s="18" t="str">
        <f t="shared" si="67"/>
        <v>Sat 28</v>
      </c>
      <c r="J332" s="9" t="str">
        <f>IF(ISTEXT(Tides!B332),Tides!B332,"")</f>
        <v/>
      </c>
      <c r="K332" s="9" t="str">
        <f>IF(ISTEXT(Tides!C332),Tides!C332,"")</f>
        <v>4:52 AM / 1.5 m</v>
      </c>
      <c r="L332" s="9" t="str">
        <f>IF(ISTEXT(Tides!D332),Tides!D332,"")</f>
        <v>11:15 AM / 3.5 m</v>
      </c>
      <c r="M332" s="9" t="str">
        <f>IF(ISTEXT(Tides!E332),Tides!E332,"")</f>
        <v>5:11 PM / 1.9 m</v>
      </c>
      <c r="N332" s="9" t="str">
        <f>IF(ISTEXT(Tides!F332),Tides!F332,"")</f>
        <v>11:12 PM / 3.7 m</v>
      </c>
      <c r="O332" s="56">
        <f t="shared" si="68"/>
        <v>0.14027777777777778</v>
      </c>
      <c r="P332" s="57">
        <f t="shared" si="69"/>
        <v>0.26527777777777778</v>
      </c>
      <c r="Q332" s="56" t="str">
        <f t="shared" si="70"/>
        <v/>
      </c>
      <c r="R332" s="58" t="str">
        <f t="shared" si="71"/>
        <v/>
      </c>
      <c r="S332" s="30">
        <f>Tides!H332</f>
        <v>0.34097222222222223</v>
      </c>
      <c r="T332" s="30">
        <f>Tides!I332</f>
        <v>0.72986111111111107</v>
      </c>
    </row>
    <row r="333" spans="1:20" ht="20" customHeight="1" x14ac:dyDescent="0.15">
      <c r="A333" s="2" t="str">
        <f>Tides!A333</f>
        <v>Sun 29</v>
      </c>
      <c r="B333" s="43">
        <f>IF(ISNUMBER(TIMEVALUE(LEFT(Tides!C333,8))),TIMEVALUE(LEFT(Tides!C333,8)),"")</f>
        <v>0.19375000000000001</v>
      </c>
      <c r="C333" s="38">
        <f>IF(ISNUMBER(VALUE(LEFT(RIGHT(Tides!C333,6),4))),VALUE(LEFT(RIGHT(Tides!C333,6),4)),"")</f>
        <v>1.4</v>
      </c>
      <c r="D333" s="74">
        <f t="shared" si="65"/>
        <v>1.5</v>
      </c>
      <c r="E333" s="43">
        <f>IF(ISNUMBER(TIMEVALUE(LEFT(Tides!E333,8))),TIMEVALUE(LEFT(Tides!E333,8)),"")</f>
        <v>0.70416666666666672</v>
      </c>
      <c r="F333" s="38">
        <f>IF(ISNUMBER(VALUE(LEFT(RIGHT(Tides!E333,6),4))),VALUE(LEFT(RIGHT(Tides!E333,6),4)),"")</f>
        <v>1.6</v>
      </c>
      <c r="G333" s="74">
        <f t="shared" si="66"/>
        <v>1.5</v>
      </c>
      <c r="I333" s="18" t="str">
        <f t="shared" si="67"/>
        <v>Sun 29</v>
      </c>
      <c r="J333" s="9" t="str">
        <f>IF(ISTEXT(Tides!B333),Tides!B333,"")</f>
        <v/>
      </c>
      <c r="K333" s="9" t="str">
        <f>IF(ISTEXT(Tides!C333),Tides!C333,"")</f>
        <v>4:39 AM / 1.4 m</v>
      </c>
      <c r="L333" s="9" t="str">
        <f>IF(ISTEXT(Tides!D333),Tides!D333,"")</f>
        <v>10:58 AM / 3.6 m</v>
      </c>
      <c r="M333" s="9" t="str">
        <f>IF(ISTEXT(Tides!E333),Tides!E333,"")</f>
        <v>4:54 PM / 1.6 m</v>
      </c>
      <c r="N333" s="9" t="str">
        <f>IF(ISTEXT(Tides!F333),Tides!F333,"")</f>
        <v>10:58 PM / 3.8 m</v>
      </c>
      <c r="O333" s="56">
        <f t="shared" si="68"/>
        <v>0.13125000000000001</v>
      </c>
      <c r="P333" s="57">
        <f t="shared" si="69"/>
        <v>0.25624999999999998</v>
      </c>
      <c r="Q333" s="56">
        <f t="shared" si="70"/>
        <v>0.64166666666666672</v>
      </c>
      <c r="R333" s="58">
        <f t="shared" si="71"/>
        <v>0.76666666666666672</v>
      </c>
      <c r="S333" s="30">
        <f>Tides!H333</f>
        <v>0.30069444444444443</v>
      </c>
      <c r="T333" s="30">
        <f>Tides!I333</f>
        <v>0.68680555555555556</v>
      </c>
    </row>
    <row r="334" spans="1:20" ht="20" customHeight="1" x14ac:dyDescent="0.15">
      <c r="A334" s="2" t="str">
        <f>Tides!A334</f>
        <v>Mon 30</v>
      </c>
      <c r="B334" s="43">
        <f>IF(ISNUMBER(TIMEVALUE(LEFT(Tides!C334,8))),TIMEVALUE(LEFT(Tides!C334,8)),"")</f>
        <v>0.22083333333333333</v>
      </c>
      <c r="C334" s="38">
        <f>IF(ISNUMBER(VALUE(LEFT(RIGHT(Tides!C334,6),4))),VALUE(LEFT(RIGHT(Tides!C334,6),4)),"")</f>
        <v>1.2</v>
      </c>
      <c r="D334" s="74">
        <f t="shared" si="65"/>
        <v>2</v>
      </c>
      <c r="E334" s="43">
        <f>IF(ISNUMBER(TIMEVALUE(LEFT(Tides!E334,8))),TIMEVALUE(LEFT(Tides!E334,8)),"")</f>
        <v>0.72986111111111107</v>
      </c>
      <c r="F334" s="38">
        <f>IF(ISNUMBER(VALUE(LEFT(RIGHT(Tides!E334,6),4))),VALUE(LEFT(RIGHT(Tides!E334,6),4)),"")</f>
        <v>1.4</v>
      </c>
      <c r="G334" s="74">
        <f t="shared" si="66"/>
        <v>1.5</v>
      </c>
      <c r="I334" s="18" t="str">
        <f t="shared" si="67"/>
        <v>Mon 30</v>
      </c>
      <c r="J334" s="9" t="str">
        <f>IF(ISTEXT(Tides!B334),Tides!B334,"")</f>
        <v/>
      </c>
      <c r="K334" s="9" t="str">
        <f>IF(ISTEXT(Tides!C334),Tides!C334,"")</f>
        <v>5:18 AM / 1.2 m</v>
      </c>
      <c r="L334" s="9" t="str">
        <f>IF(ISTEXT(Tides!D334),Tides!D334,"")</f>
        <v>11:33 AM / 3.8 m</v>
      </c>
      <c r="M334" s="9" t="str">
        <f>IF(ISTEXT(Tides!E334),Tides!E334,"")</f>
        <v>5:31 PM / 1.4 m</v>
      </c>
      <c r="N334" s="9" t="str">
        <f>IF(ISTEXT(Tides!F334),Tides!F334,"")</f>
        <v>11:37 PM / 4.0 m</v>
      </c>
      <c r="O334" s="56">
        <f t="shared" si="68"/>
        <v>0.13750000000000001</v>
      </c>
      <c r="P334" s="57">
        <f t="shared" si="69"/>
        <v>0.30416666666666664</v>
      </c>
      <c r="Q334" s="56">
        <f t="shared" si="70"/>
        <v>0.66736111111111107</v>
      </c>
      <c r="R334" s="58">
        <f t="shared" si="71"/>
        <v>0.79236111111111107</v>
      </c>
      <c r="S334" s="30">
        <f>Tides!H334</f>
        <v>0.30208333333333331</v>
      </c>
      <c r="T334" s="30">
        <f>Tides!I334</f>
        <v>0.68541666666666667</v>
      </c>
    </row>
    <row r="335" spans="1:20" ht="20" customHeight="1" thickBot="1" x14ac:dyDescent="0.2">
      <c r="A335" s="2" t="str">
        <f>Tides!A335</f>
        <v>Tue 31</v>
      </c>
      <c r="B335" s="43">
        <f>IF(ISNUMBER(TIMEVALUE(LEFT(Tides!C335,8))),TIMEVALUE(LEFT(Tides!C335,8)),"")</f>
        <v>0.24374999999999999</v>
      </c>
      <c r="C335" s="38">
        <f>IF(ISNUMBER(VALUE(LEFT(RIGHT(Tides!C335,6),4))),VALUE(LEFT(RIGHT(Tides!C335,6),4)),"")</f>
        <v>1.1000000000000001</v>
      </c>
      <c r="D335" s="74">
        <f t="shared" si="65"/>
        <v>2</v>
      </c>
      <c r="E335" s="43">
        <f>IF(ISNUMBER(TIMEVALUE(LEFT(Tides!E335,8))),TIMEVALUE(LEFT(Tides!E335,8)),"")</f>
        <v>0.75277777777777777</v>
      </c>
      <c r="F335" s="38">
        <f>IF(ISNUMBER(VALUE(LEFT(RIGHT(Tides!E335,6),4))),VALUE(LEFT(RIGHT(Tides!E335,6),4)),"")</f>
        <v>1.3</v>
      </c>
      <c r="G335" s="74">
        <f t="shared" si="66"/>
        <v>2</v>
      </c>
      <c r="I335" s="21" t="str">
        <f t="shared" si="67"/>
        <v>Tue 31</v>
      </c>
      <c r="J335" s="11" t="str">
        <f>IF(ISTEXT(Tides!B335),Tides!B335,"")</f>
        <v/>
      </c>
      <c r="K335" s="11" t="str">
        <f>IF(ISTEXT(Tides!C335),Tides!C335,"")</f>
        <v>5:51 AM / 1.1 m</v>
      </c>
      <c r="L335" s="11" t="str">
        <f>IF(ISTEXT(Tides!D335),Tides!D335,"")</f>
        <v>12:05 PM / 3.9 m</v>
      </c>
      <c r="M335" s="11" t="str">
        <f>IF(ISTEXT(Tides!E335),Tides!E335,"")</f>
        <v>6:04 PM / 1.3 m</v>
      </c>
      <c r="N335" s="11" t="str">
        <f>IF(ISTEXT(Tides!F335),Tides!F335,"")</f>
        <v/>
      </c>
      <c r="O335" s="59">
        <f t="shared" si="68"/>
        <v>0.16041666666666665</v>
      </c>
      <c r="P335" s="60">
        <f t="shared" si="69"/>
        <v>0.32708333333333334</v>
      </c>
      <c r="Q335" s="59">
        <f t="shared" si="70"/>
        <v>0.6694444444444444</v>
      </c>
      <c r="R335" s="61">
        <f t="shared" si="71"/>
        <v>0.83611111111111114</v>
      </c>
      <c r="S335" s="30">
        <f>Tides!H335</f>
        <v>0.3034722222222222</v>
      </c>
      <c r="T335" s="30">
        <f>Tides!I335</f>
        <v>0.68333333333333335</v>
      </c>
    </row>
    <row r="336" spans="1:20" ht="20" customHeight="1" x14ac:dyDescent="0.15">
      <c r="A336" s="13"/>
    </row>
    <row r="337" spans="1:20" s="6" customFormat="1" ht="20" customHeight="1" thickBot="1" x14ac:dyDescent="0.2">
      <c r="A337" s="5">
        <f>Tides!A337</f>
        <v>47058</v>
      </c>
      <c r="B337" s="41"/>
      <c r="C337" s="42" t="str">
        <f>IF(ISNUMBER(VALUE(LEFT(RIGHT(Tides!C337,6),4))),VALUE(LEFT(RIGHT(Tides!C337,6),4)),"")</f>
        <v/>
      </c>
      <c r="D337" s="42"/>
      <c r="E337" s="41"/>
      <c r="F337" s="42" t="str">
        <f>IF(ISNUMBER(VALUE(LEFT(RIGHT(Tides!E337,6),4))),VALUE(LEFT(RIGHT(Tides!E337,6),4)),"")</f>
        <v/>
      </c>
      <c r="G337" s="42"/>
      <c r="I337" s="85">
        <f>A337</f>
        <v>47058</v>
      </c>
      <c r="J337" s="85"/>
      <c r="K337" s="85"/>
      <c r="O337" s="49"/>
      <c r="P337" s="50"/>
      <c r="Q337" s="49"/>
      <c r="R337" s="50"/>
      <c r="S337" s="51"/>
      <c r="T337" s="51"/>
    </row>
    <row r="338" spans="1:20" ht="29.75" customHeight="1" x14ac:dyDescent="0.15">
      <c r="A338" s="1" t="s">
        <v>8</v>
      </c>
      <c r="B338" s="88" t="s">
        <v>9</v>
      </c>
      <c r="C338" s="88"/>
      <c r="D338" s="37" t="s">
        <v>244</v>
      </c>
      <c r="E338" s="88" t="s">
        <v>10</v>
      </c>
      <c r="F338" s="88"/>
      <c r="G338" s="37" t="s">
        <v>244</v>
      </c>
      <c r="I338" s="17" t="s">
        <v>8</v>
      </c>
      <c r="J338" s="8" t="s">
        <v>2</v>
      </c>
      <c r="K338" s="8" t="s">
        <v>3</v>
      </c>
      <c r="L338" s="8" t="s">
        <v>2</v>
      </c>
      <c r="M338" s="8" t="s">
        <v>3</v>
      </c>
      <c r="N338" s="8" t="s">
        <v>2</v>
      </c>
      <c r="O338" s="52" t="s">
        <v>11</v>
      </c>
      <c r="P338" s="53" t="s">
        <v>12</v>
      </c>
      <c r="Q338" s="52" t="s">
        <v>11</v>
      </c>
      <c r="R338" s="54" t="s">
        <v>12</v>
      </c>
      <c r="S338" s="55" t="s">
        <v>5</v>
      </c>
      <c r="T338" s="55" t="s">
        <v>6</v>
      </c>
    </row>
    <row r="339" spans="1:20" ht="20" customHeight="1" x14ac:dyDescent="0.15">
      <c r="A339" s="2" t="str">
        <f>Tides!A339</f>
        <v>Wed 1</v>
      </c>
      <c r="B339" s="43">
        <f>IF(ISNUMBER(TIMEVALUE(LEFT(Tides!C339,8))),TIMEVALUE(LEFT(Tides!C339,8)),"")</f>
        <v>0.26597222222222222</v>
      </c>
      <c r="C339" s="38">
        <f>IF(ISNUMBER(VALUE(LEFT(RIGHT(Tides!C339,6),4))),VALUE(LEFT(RIGHT(Tides!C339,6),4)),"")</f>
        <v>1</v>
      </c>
      <c r="D339" s="74">
        <f t="shared" ref="D339:D368" si="72">IF(OR(C339&gt;$W$8,ISNUMBER(C339)=FALSE),$X$8,IF(C339&gt;$W$7,$X$7,IF(C339&gt;$W$6,$X$6,IF(C339&gt;$W$5,$X$5,$X$4))))</f>
        <v>2</v>
      </c>
      <c r="E339" s="43">
        <f>IF(ISNUMBER(TIMEVALUE(LEFT(Tides!E339,8))),TIMEVALUE(LEFT(Tides!E339,8)),"")</f>
        <v>0.77569444444444446</v>
      </c>
      <c r="F339" s="38">
        <f>IF(ISNUMBER(VALUE(LEFT(RIGHT(Tides!E339,6),4))),VALUE(LEFT(RIGHT(Tides!E339,6),4)),"")</f>
        <v>1.1000000000000001</v>
      </c>
      <c r="G339" s="74">
        <f t="shared" ref="G339:G368" si="73">IF(OR(F339&gt;$W$8,ISNUMBER(F339)=FALSE),$X$8,IF(F339&gt;$W$7,$X$7,IF(F339&gt;$W$6,$X$6,IF(F339&gt;$W$5,$X$5,$X$4))))</f>
        <v>2</v>
      </c>
      <c r="H339" s="15"/>
      <c r="I339" s="18" t="str">
        <f t="shared" ref="I339:I368" si="74">A339</f>
        <v>Wed 1</v>
      </c>
      <c r="J339" s="9" t="str">
        <f>IF(ISTEXT(Tides!B339),Tides!B339,"")</f>
        <v>12:12 AM / 4.1 m</v>
      </c>
      <c r="K339" s="9" t="str">
        <f>IF(ISTEXT(Tides!C339),Tides!C339,"")</f>
        <v>6:23 AM / 1.0 m</v>
      </c>
      <c r="L339" s="9" t="str">
        <f>IF(ISTEXT(Tides!D339),Tides!D339,"")</f>
        <v>12:36 PM / 4.1 m</v>
      </c>
      <c r="M339" s="9" t="str">
        <f>IF(ISTEXT(Tides!E339),Tides!E339,"")</f>
        <v>6:37 PM / 1.1 m</v>
      </c>
      <c r="N339" s="9" t="str">
        <f>IF(ISTEXT(Tides!F339),Tides!F339,"")</f>
        <v/>
      </c>
      <c r="O339" s="56">
        <f t="shared" ref="O339:O368" si="75">IF(AND(ISNUMBER(D339),D339&gt;0),IF((B339-D339/24)&gt;0,B339-D339/24,B339+24-D339/24),"")</f>
        <v>0.18263888888888891</v>
      </c>
      <c r="P339" s="57">
        <f t="shared" ref="P339:P368" si="76">IF(AND(ISNUMBER(D339),D339&gt;0),B339+D339/24,"")</f>
        <v>0.34930555555555554</v>
      </c>
      <c r="Q339" s="56">
        <f t="shared" ref="Q339:Q368" si="77">IF(AND(ISNUMBER(G339),G339&gt;0),IF((E339-G339/24)&gt;0,E339-G339/24,E339+24-G339/24),"")</f>
        <v>0.69236111111111109</v>
      </c>
      <c r="R339" s="58">
        <f t="shared" ref="R339:R368" si="78">IF(AND(ISNUMBER(G339),G339&gt;0),E339+G339/24,"")</f>
        <v>0.85902777777777783</v>
      </c>
      <c r="S339" s="30">
        <f>Tides!H339</f>
        <v>0.30555555555555558</v>
      </c>
      <c r="T339" s="30">
        <f>Tides!I339</f>
        <v>0.68194444444444446</v>
      </c>
    </row>
    <row r="340" spans="1:20" ht="20" customHeight="1" x14ac:dyDescent="0.15">
      <c r="A340" s="2" t="str">
        <f>Tides!A340</f>
        <v>Thu 2</v>
      </c>
      <c r="B340" s="43">
        <f>IF(ISNUMBER(TIMEVALUE(LEFT(Tides!C340,8))),TIMEVALUE(LEFT(Tides!C340,8)),"")</f>
        <v>0.28749999999999998</v>
      </c>
      <c r="C340" s="38">
        <f>IF(ISNUMBER(VALUE(LEFT(RIGHT(Tides!C340,6),4))),VALUE(LEFT(RIGHT(Tides!C340,6),4)),"")</f>
        <v>1</v>
      </c>
      <c r="D340" s="74">
        <f t="shared" si="72"/>
        <v>2</v>
      </c>
      <c r="E340" s="43">
        <f>IF(ISNUMBER(TIMEVALUE(LEFT(Tides!E340,8))),TIMEVALUE(LEFT(Tides!E340,8)),"")</f>
        <v>0.79791666666666672</v>
      </c>
      <c r="F340" s="38">
        <f>IF(ISNUMBER(VALUE(LEFT(RIGHT(Tides!E340,6),4))),VALUE(LEFT(RIGHT(Tides!E340,6),4)),"")</f>
        <v>1</v>
      </c>
      <c r="G340" s="74">
        <f t="shared" si="73"/>
        <v>2</v>
      </c>
      <c r="I340" s="18" t="str">
        <f t="shared" si="74"/>
        <v>Thu 2</v>
      </c>
      <c r="J340" s="9" t="str">
        <f>IF(ISTEXT(Tides!B340),Tides!B340,"")</f>
        <v>12:46 AM / 4.2 m</v>
      </c>
      <c r="K340" s="9" t="str">
        <f>IF(ISTEXT(Tides!C340),Tides!C340,"")</f>
        <v>6:54 AM / 1.0 m</v>
      </c>
      <c r="L340" s="9" t="str">
        <f>IF(ISTEXT(Tides!D340),Tides!D340,"")</f>
        <v>1:06 PM / 4.1 m</v>
      </c>
      <c r="M340" s="9" t="str">
        <f>IF(ISTEXT(Tides!E340),Tides!E340,"")</f>
        <v>7:09 PM / 1.0 m</v>
      </c>
      <c r="N340" s="9" t="str">
        <f>IF(ISTEXT(Tides!F340),Tides!F340,"")</f>
        <v/>
      </c>
      <c r="O340" s="56">
        <f t="shared" si="75"/>
        <v>0.20416666666666666</v>
      </c>
      <c r="P340" s="57">
        <f t="shared" si="76"/>
        <v>0.37083333333333329</v>
      </c>
      <c r="Q340" s="56">
        <f t="shared" si="77"/>
        <v>0.71458333333333335</v>
      </c>
      <c r="R340" s="58">
        <f t="shared" si="78"/>
        <v>0.88125000000000009</v>
      </c>
      <c r="S340" s="30">
        <f>Tides!H340</f>
        <v>0.30694444444444446</v>
      </c>
      <c r="T340" s="30">
        <f>Tides!I340</f>
        <v>0.68055555555555558</v>
      </c>
    </row>
    <row r="341" spans="1:20" ht="20" customHeight="1" x14ac:dyDescent="0.15">
      <c r="A341" s="2" t="str">
        <f>Tides!A341</f>
        <v>Fri 3</v>
      </c>
      <c r="B341" s="43">
        <f>IF(ISNUMBER(TIMEVALUE(LEFT(Tides!C341,8))),TIMEVALUE(LEFT(Tides!C341,8)),"")</f>
        <v>0.30902777777777779</v>
      </c>
      <c r="C341" s="38">
        <f>IF(ISNUMBER(VALUE(LEFT(RIGHT(Tides!C341,6),4))),VALUE(LEFT(RIGHT(Tides!C341,6),4)),"")</f>
        <v>1</v>
      </c>
      <c r="D341" s="74">
        <f t="shared" si="72"/>
        <v>2</v>
      </c>
      <c r="E341" s="43">
        <f>IF(ISNUMBER(TIMEVALUE(LEFT(Tides!E341,8))),TIMEVALUE(LEFT(Tides!E341,8)),"")</f>
        <v>0.82013888888888886</v>
      </c>
      <c r="F341" s="38">
        <f>IF(ISNUMBER(VALUE(LEFT(RIGHT(Tides!E341,6),4))),VALUE(LEFT(RIGHT(Tides!E341,6),4)),"")</f>
        <v>1</v>
      </c>
      <c r="G341" s="74">
        <f t="shared" si="73"/>
        <v>2</v>
      </c>
      <c r="I341" s="18" t="str">
        <f t="shared" si="74"/>
        <v>Fri 3</v>
      </c>
      <c r="J341" s="9" t="str">
        <f>IF(ISTEXT(Tides!B341),Tides!B341,"")</f>
        <v>1:19 AM / 4.2 m</v>
      </c>
      <c r="K341" s="9" t="str">
        <f>IF(ISTEXT(Tides!C341),Tides!C341,"")</f>
        <v>7:25 AM / 1.0 m</v>
      </c>
      <c r="L341" s="9" t="str">
        <f>IF(ISTEXT(Tides!D341),Tides!D341,"")</f>
        <v>1:37 PM / 4.2 m</v>
      </c>
      <c r="M341" s="9" t="str">
        <f>IF(ISTEXT(Tides!E341),Tides!E341,"")</f>
        <v>7:41 PM / 1.0 m</v>
      </c>
      <c r="N341" s="9" t="str">
        <f>IF(ISTEXT(Tides!F341),Tides!F341,"")</f>
        <v/>
      </c>
      <c r="O341" s="56">
        <f t="shared" si="75"/>
        <v>0.22569444444444448</v>
      </c>
      <c r="P341" s="57">
        <f t="shared" si="76"/>
        <v>0.3923611111111111</v>
      </c>
      <c r="Q341" s="56">
        <f t="shared" si="77"/>
        <v>0.73680555555555549</v>
      </c>
      <c r="R341" s="58">
        <f t="shared" si="78"/>
        <v>0.90347222222222223</v>
      </c>
      <c r="S341" s="30">
        <f>Tides!H341</f>
        <v>0.30833333333333335</v>
      </c>
      <c r="T341" s="30">
        <f>Tides!I341</f>
        <v>0.67847222222222225</v>
      </c>
    </row>
    <row r="342" spans="1:20" ht="20" customHeight="1" x14ac:dyDescent="0.15">
      <c r="A342" s="2" t="str">
        <f>Tides!A342</f>
        <v>Sat 4</v>
      </c>
      <c r="B342" s="43">
        <f>IF(ISNUMBER(TIMEVALUE(LEFT(Tides!C342,8))),TIMEVALUE(LEFT(Tides!C342,8)),"")</f>
        <v>0.33124999999999999</v>
      </c>
      <c r="C342" s="38">
        <f>IF(ISNUMBER(VALUE(LEFT(RIGHT(Tides!C342,6),4))),VALUE(LEFT(RIGHT(Tides!C342,6),4)),"")</f>
        <v>1</v>
      </c>
      <c r="D342" s="74">
        <f t="shared" si="72"/>
        <v>2</v>
      </c>
      <c r="E342" s="43">
        <f>IF(ISNUMBER(TIMEVALUE(LEFT(Tides!E342,8))),TIMEVALUE(LEFT(Tides!E342,8)),"")</f>
        <v>0.84305555555555556</v>
      </c>
      <c r="F342" s="38">
        <f>IF(ISNUMBER(VALUE(LEFT(RIGHT(Tides!E342,6),4))),VALUE(LEFT(RIGHT(Tides!E342,6),4)),"")</f>
        <v>1</v>
      </c>
      <c r="G342" s="74">
        <f t="shared" si="73"/>
        <v>2</v>
      </c>
      <c r="I342" s="18" t="str">
        <f t="shared" si="74"/>
        <v>Sat 4</v>
      </c>
      <c r="J342" s="9" t="str">
        <f>IF(ISTEXT(Tides!B342),Tides!B342,"")</f>
        <v>1:53 AM / 4.2 m</v>
      </c>
      <c r="K342" s="9" t="str">
        <f>IF(ISTEXT(Tides!C342),Tides!C342,"")</f>
        <v>7:57 AM / 1.0 m</v>
      </c>
      <c r="L342" s="9" t="str">
        <f>IF(ISTEXT(Tides!D342),Tides!D342,"")</f>
        <v>2:08 PM / 4.1 m</v>
      </c>
      <c r="M342" s="9" t="str">
        <f>IF(ISTEXT(Tides!E342),Tides!E342,"")</f>
        <v>8:14 PM / 1.0 m</v>
      </c>
      <c r="N342" s="9" t="str">
        <f>IF(ISTEXT(Tides!F342),Tides!F342,"")</f>
        <v/>
      </c>
      <c r="O342" s="56">
        <f t="shared" si="75"/>
        <v>0.24791666666666667</v>
      </c>
      <c r="P342" s="57">
        <f t="shared" si="76"/>
        <v>0.4145833333333333</v>
      </c>
      <c r="Q342" s="56">
        <f t="shared" si="77"/>
        <v>0.75972222222222219</v>
      </c>
      <c r="R342" s="58">
        <f t="shared" si="78"/>
        <v>0.92638888888888893</v>
      </c>
      <c r="S342" s="30">
        <f>Tides!H342</f>
        <v>0.30972222222222223</v>
      </c>
      <c r="T342" s="30">
        <f>Tides!I342</f>
        <v>0.67708333333333337</v>
      </c>
    </row>
    <row r="343" spans="1:20" ht="20" customHeight="1" x14ac:dyDescent="0.15">
      <c r="A343" s="2" t="str">
        <f>Tides!A343</f>
        <v>Sun 5</v>
      </c>
      <c r="B343" s="43">
        <f>IF(ISNUMBER(TIMEVALUE(LEFT(Tides!C343,8))),TIMEVALUE(LEFT(Tides!C343,8)),"")</f>
        <v>0.35416666666666669</v>
      </c>
      <c r="C343" s="38">
        <f>IF(ISNUMBER(VALUE(LEFT(RIGHT(Tides!C343,6),4))),VALUE(LEFT(RIGHT(Tides!C343,6),4)),"")</f>
        <v>1.1000000000000001</v>
      </c>
      <c r="D343" s="74">
        <f t="shared" si="72"/>
        <v>2</v>
      </c>
      <c r="E343" s="43">
        <f>IF(ISNUMBER(TIMEVALUE(LEFT(Tides!E343,8))),TIMEVALUE(LEFT(Tides!E343,8)),"")</f>
        <v>0.86805555555555558</v>
      </c>
      <c r="F343" s="38">
        <f>IF(ISNUMBER(VALUE(LEFT(RIGHT(Tides!E343,6),4))),VALUE(LEFT(RIGHT(Tides!E343,6),4)),"")</f>
        <v>1</v>
      </c>
      <c r="G343" s="74">
        <f t="shared" si="73"/>
        <v>2</v>
      </c>
      <c r="I343" s="18" t="str">
        <f t="shared" si="74"/>
        <v>Sun 5</v>
      </c>
      <c r="J343" s="9" t="str">
        <f>IF(ISTEXT(Tides!B343),Tides!B343,"")</f>
        <v>2:29 AM / 4.1 m</v>
      </c>
      <c r="K343" s="9" t="str">
        <f>IF(ISTEXT(Tides!C343),Tides!C343,"")</f>
        <v>8:30 AM / 1.1 m</v>
      </c>
      <c r="L343" s="9" t="str">
        <f>IF(ISTEXT(Tides!D343),Tides!D343,"")</f>
        <v>2:41 PM / 4.1 m</v>
      </c>
      <c r="M343" s="9" t="str">
        <f>IF(ISTEXT(Tides!E343),Tides!E343,"")</f>
        <v>8:50 PM / 1.0 m</v>
      </c>
      <c r="N343" s="9" t="str">
        <f>IF(ISTEXT(Tides!F343),Tides!F343,"")</f>
        <v/>
      </c>
      <c r="O343" s="56">
        <f t="shared" si="75"/>
        <v>0.27083333333333337</v>
      </c>
      <c r="P343" s="57">
        <f t="shared" si="76"/>
        <v>0.4375</v>
      </c>
      <c r="Q343" s="56">
        <f t="shared" si="77"/>
        <v>0.78472222222222221</v>
      </c>
      <c r="R343" s="58">
        <f t="shared" si="78"/>
        <v>0.95138888888888895</v>
      </c>
      <c r="S343" s="30">
        <f>Tides!H343</f>
        <v>0.31180555555555556</v>
      </c>
      <c r="T343" s="30">
        <f>Tides!I343</f>
        <v>0.67569444444444449</v>
      </c>
    </row>
    <row r="344" spans="1:20" ht="20" customHeight="1" x14ac:dyDescent="0.15">
      <c r="A344" s="2" t="str">
        <f>Tides!A344</f>
        <v>Mon 6</v>
      </c>
      <c r="B344" s="43">
        <f>IF(ISNUMBER(TIMEVALUE(LEFT(Tides!C344,8))),TIMEVALUE(LEFT(Tides!C344,8)),"")</f>
        <v>0.37916666666666665</v>
      </c>
      <c r="C344" s="38">
        <f>IF(ISNUMBER(VALUE(LEFT(RIGHT(Tides!C344,6),4))),VALUE(LEFT(RIGHT(Tides!C344,6),4)),"")</f>
        <v>1.3</v>
      </c>
      <c r="D344" s="74">
        <f t="shared" si="72"/>
        <v>2</v>
      </c>
      <c r="E344" s="43">
        <f>IF(ISNUMBER(TIMEVALUE(LEFT(Tides!E344,8))),TIMEVALUE(LEFT(Tides!E344,8)),"")</f>
        <v>0.89583333333333337</v>
      </c>
      <c r="F344" s="38">
        <f>IF(ISNUMBER(VALUE(LEFT(RIGHT(Tides!E344,6),4))),VALUE(LEFT(RIGHT(Tides!E344,6),4)),"")</f>
        <v>1.1000000000000001</v>
      </c>
      <c r="G344" s="74">
        <f t="shared" si="73"/>
        <v>2</v>
      </c>
      <c r="I344" s="18" t="str">
        <f t="shared" si="74"/>
        <v>Mon 6</v>
      </c>
      <c r="J344" s="9" t="str">
        <f>IF(ISTEXT(Tides!B344),Tides!B344,"")</f>
        <v>3:08 AM / 4.0 m</v>
      </c>
      <c r="K344" s="9" t="str">
        <f>IF(ISTEXT(Tides!C344),Tides!C344,"")</f>
        <v>9:06 AM / 1.3 m</v>
      </c>
      <c r="L344" s="9" t="str">
        <f>IF(ISTEXT(Tides!D344),Tides!D344,"")</f>
        <v>3:18 PM / 4.0 m</v>
      </c>
      <c r="M344" s="9" t="str">
        <f>IF(ISTEXT(Tides!E344),Tides!E344,"")</f>
        <v>9:30 PM / 1.1 m</v>
      </c>
      <c r="N344" s="9" t="str">
        <f>IF(ISTEXT(Tides!F344),Tides!F344,"")</f>
        <v/>
      </c>
      <c r="O344" s="56">
        <f t="shared" si="75"/>
        <v>0.29583333333333334</v>
      </c>
      <c r="P344" s="57">
        <f t="shared" si="76"/>
        <v>0.46249999999999997</v>
      </c>
      <c r="Q344" s="56">
        <f t="shared" si="77"/>
        <v>0.8125</v>
      </c>
      <c r="R344" s="58">
        <f t="shared" si="78"/>
        <v>0.97916666666666674</v>
      </c>
      <c r="S344" s="30">
        <f>Tides!H344</f>
        <v>0.31319444444444444</v>
      </c>
      <c r="T344" s="30">
        <f>Tides!I344</f>
        <v>0.6743055555555556</v>
      </c>
    </row>
    <row r="345" spans="1:20" ht="20" customHeight="1" x14ac:dyDescent="0.15">
      <c r="A345" s="2" t="str">
        <f>Tides!A345</f>
        <v>Tue 7</v>
      </c>
      <c r="B345" s="43">
        <f>IF(ISNUMBER(TIMEVALUE(LEFT(Tides!C345,8))),TIMEVALUE(LEFT(Tides!C345,8)),"")</f>
        <v>0.40763888888888888</v>
      </c>
      <c r="C345" s="38">
        <f>IF(ISNUMBER(VALUE(LEFT(RIGHT(Tides!C345,6),4))),VALUE(LEFT(RIGHT(Tides!C345,6),4)),"")</f>
        <v>1.4</v>
      </c>
      <c r="D345" s="74">
        <f t="shared" si="72"/>
        <v>1.5</v>
      </c>
      <c r="E345" s="43">
        <f>IF(ISNUMBER(TIMEVALUE(LEFT(Tides!E345,8))),TIMEVALUE(LEFT(Tides!E345,8)),"")</f>
        <v>0.92708333333333337</v>
      </c>
      <c r="F345" s="38">
        <f>IF(ISNUMBER(VALUE(LEFT(RIGHT(Tides!E345,6),4))),VALUE(LEFT(RIGHT(Tides!E345,6),4)),"")</f>
        <v>1.2</v>
      </c>
      <c r="G345" s="74">
        <f t="shared" si="73"/>
        <v>2</v>
      </c>
      <c r="I345" s="18" t="str">
        <f t="shared" si="74"/>
        <v>Tue 7</v>
      </c>
      <c r="J345" s="9" t="str">
        <f>IF(ISTEXT(Tides!B345),Tides!B345,"")</f>
        <v>3:52 AM / 3.8 m</v>
      </c>
      <c r="K345" s="9" t="str">
        <f>IF(ISTEXT(Tides!C345),Tides!C345,"")</f>
        <v>9:47 AM / 1.4 m</v>
      </c>
      <c r="L345" s="9" t="str">
        <f>IF(ISTEXT(Tides!D345),Tides!D345,"")</f>
        <v>4:00 PM / 3.8 m</v>
      </c>
      <c r="M345" s="9" t="str">
        <f>IF(ISTEXT(Tides!E345),Tides!E345,"")</f>
        <v>10:15 PM / 1.2 m</v>
      </c>
      <c r="N345" s="9" t="str">
        <f>IF(ISTEXT(Tides!F345),Tides!F345,"")</f>
        <v/>
      </c>
      <c r="O345" s="56">
        <f t="shared" si="75"/>
        <v>0.34513888888888888</v>
      </c>
      <c r="P345" s="57">
        <f t="shared" si="76"/>
        <v>0.47013888888888888</v>
      </c>
      <c r="Q345" s="56">
        <f t="shared" si="77"/>
        <v>0.84375</v>
      </c>
      <c r="R345" s="58">
        <f t="shared" si="78"/>
        <v>1.0104166666666667</v>
      </c>
      <c r="S345" s="30">
        <f>Tides!H345</f>
        <v>0.31458333333333333</v>
      </c>
      <c r="T345" s="30">
        <f>Tides!I345</f>
        <v>0.67291666666666672</v>
      </c>
    </row>
    <row r="346" spans="1:20" ht="20" customHeight="1" x14ac:dyDescent="0.15">
      <c r="A346" s="2" t="str">
        <f>Tides!A346</f>
        <v>Wed 8</v>
      </c>
      <c r="B346" s="43">
        <f>IF(ISNUMBER(TIMEVALUE(LEFT(Tides!C346,8))),TIMEVALUE(LEFT(Tides!C346,8)),"")</f>
        <v>0.44027777777777777</v>
      </c>
      <c r="C346" s="38">
        <f>IF(ISNUMBER(VALUE(LEFT(RIGHT(Tides!C346,6),4))),VALUE(LEFT(RIGHT(Tides!C346,6),4)),"")</f>
        <v>1.6</v>
      </c>
      <c r="D346" s="74">
        <f t="shared" si="72"/>
        <v>1.5</v>
      </c>
      <c r="E346" s="43">
        <f>IF(ISNUMBER(TIMEVALUE(LEFT(Tides!E346,8))),TIMEVALUE(LEFT(Tides!E346,8)),"")</f>
        <v>0.96527777777777779</v>
      </c>
      <c r="F346" s="38">
        <f>IF(ISNUMBER(VALUE(LEFT(RIGHT(Tides!E346,6),4))),VALUE(LEFT(RIGHT(Tides!E346,6),4)),"")</f>
        <v>1.3</v>
      </c>
      <c r="G346" s="74">
        <f t="shared" si="73"/>
        <v>2</v>
      </c>
      <c r="I346" s="18" t="str">
        <f t="shared" si="74"/>
        <v>Wed 8</v>
      </c>
      <c r="J346" s="9" t="str">
        <f>IF(ISTEXT(Tides!B346),Tides!B346,"")</f>
        <v>4:46 AM / 3.7 m</v>
      </c>
      <c r="K346" s="9" t="str">
        <f>IF(ISTEXT(Tides!C346),Tides!C346,"")</f>
        <v>10:34 AM / 1.6 m</v>
      </c>
      <c r="L346" s="9" t="str">
        <f>IF(ISTEXT(Tides!D346),Tides!D346,"")</f>
        <v>4:53 PM / 3.7 m</v>
      </c>
      <c r="M346" s="9" t="str">
        <f>IF(ISTEXT(Tides!E346),Tides!E346,"")</f>
        <v>11:10 PM / 1.3 m</v>
      </c>
      <c r="N346" s="9" t="str">
        <f>IF(ISTEXT(Tides!F346),Tides!F346,"")</f>
        <v/>
      </c>
      <c r="O346" s="56">
        <f t="shared" si="75"/>
        <v>0.37777777777777777</v>
      </c>
      <c r="P346" s="57">
        <f t="shared" si="76"/>
        <v>0.50277777777777777</v>
      </c>
      <c r="Q346" s="56">
        <f t="shared" si="77"/>
        <v>0.88194444444444442</v>
      </c>
      <c r="R346" s="58">
        <f t="shared" si="78"/>
        <v>1.0486111111111112</v>
      </c>
      <c r="S346" s="30">
        <f>Tides!H346</f>
        <v>0.31666666666666665</v>
      </c>
      <c r="T346" s="30">
        <f>Tides!I346</f>
        <v>0.67152777777777772</v>
      </c>
    </row>
    <row r="347" spans="1:20" ht="20" customHeight="1" x14ac:dyDescent="0.15">
      <c r="A347" s="2" t="str">
        <f>Tides!A347</f>
        <v>Thu 9</v>
      </c>
      <c r="B347" s="43">
        <f>IF(ISNUMBER(TIMEVALUE(LEFT(Tides!C347,8))),TIMEVALUE(LEFT(Tides!C347,8)),"")</f>
        <v>0.48125000000000001</v>
      </c>
      <c r="C347" s="38">
        <f>IF(ISNUMBER(VALUE(LEFT(RIGHT(Tides!C347,6),4))),VALUE(LEFT(RIGHT(Tides!C347,6),4)),"")</f>
        <v>1.8</v>
      </c>
      <c r="D347" s="74" t="str">
        <f t="shared" si="72"/>
        <v>No Restriction</v>
      </c>
      <c r="E347" s="43" t="str">
        <f>IF(ISNUMBER(TIMEVALUE(LEFT(Tides!E347,8))),TIMEVALUE(LEFT(Tides!E347,8)),"")</f>
        <v/>
      </c>
      <c r="F347" s="38" t="str">
        <f>IF(ISNUMBER(VALUE(LEFT(RIGHT(Tides!E347,6),4))),VALUE(LEFT(RIGHT(Tides!E347,6),4)),"")</f>
        <v/>
      </c>
      <c r="G347" s="74" t="str">
        <f t="shared" si="73"/>
        <v>No Restriction</v>
      </c>
      <c r="I347" s="18" t="str">
        <f t="shared" si="74"/>
        <v>Thu 9</v>
      </c>
      <c r="J347" s="9" t="str">
        <f>IF(ISTEXT(Tides!B347),Tides!B347,"")</f>
        <v>5:51 AM / 3.5 m</v>
      </c>
      <c r="K347" s="9" t="str">
        <f>IF(ISTEXT(Tides!C347),Tides!C347,"")</f>
        <v>11:33 AM / 1.8 m</v>
      </c>
      <c r="L347" s="9" t="str">
        <f>IF(ISTEXT(Tides!D347),Tides!D347,"")</f>
        <v>5:59 PM / 3.6 m</v>
      </c>
      <c r="M347" s="9" t="str">
        <f>IF(ISTEXT(Tides!E347),Tides!E347,"")</f>
        <v/>
      </c>
      <c r="N347" s="9" t="str">
        <f>IF(ISTEXT(Tides!F347),Tides!F347,"")</f>
        <v/>
      </c>
      <c r="O347" s="56" t="str">
        <f t="shared" si="75"/>
        <v/>
      </c>
      <c r="P347" s="57" t="str">
        <f t="shared" si="76"/>
        <v/>
      </c>
      <c r="Q347" s="56" t="str">
        <f t="shared" si="77"/>
        <v/>
      </c>
      <c r="R347" s="58" t="str">
        <f t="shared" si="78"/>
        <v/>
      </c>
      <c r="S347" s="30">
        <f>Tides!H347</f>
        <v>0.31805555555555554</v>
      </c>
      <c r="T347" s="30">
        <f>Tides!I347</f>
        <v>0.67013888888888884</v>
      </c>
    </row>
    <row r="348" spans="1:20" ht="20" customHeight="1" x14ac:dyDescent="0.15">
      <c r="A348" s="2" t="str">
        <f>Tides!A348</f>
        <v>Fri 10</v>
      </c>
      <c r="B348" s="43">
        <f>IF(ISNUMBER(TIMEVALUE(LEFT(Tides!C348,8))),TIMEVALUE(LEFT(Tides!C348,8)),"")</f>
        <v>1.2500000000000001E-2</v>
      </c>
      <c r="C348" s="38">
        <f>IF(ISNUMBER(VALUE(LEFT(RIGHT(Tides!C348,6),4))),VALUE(LEFT(RIGHT(Tides!C348,6),4)),"")</f>
        <v>1.4</v>
      </c>
      <c r="D348" s="74">
        <f t="shared" si="72"/>
        <v>1.5</v>
      </c>
      <c r="E348" s="43">
        <f>IF(ISNUMBER(TIMEVALUE(LEFT(Tides!E348,8))),TIMEVALUE(LEFT(Tides!E348,8)),"")</f>
        <v>0.53333333333333333</v>
      </c>
      <c r="F348" s="38">
        <f>IF(ISNUMBER(VALUE(LEFT(RIGHT(Tides!E348,6),4))),VALUE(LEFT(RIGHT(Tides!E348,6),4)),"")</f>
        <v>1.9</v>
      </c>
      <c r="G348" s="74" t="str">
        <f t="shared" si="73"/>
        <v>No Restriction</v>
      </c>
      <c r="I348" s="18" t="str">
        <f t="shared" si="74"/>
        <v>Fri 10</v>
      </c>
      <c r="J348" s="9" t="str">
        <f>IF(ISTEXT(Tides!B348),Tides!B348,"")</f>
        <v/>
      </c>
      <c r="K348" s="9" t="str">
        <f>IF(ISTEXT(Tides!C348),Tides!C348,"")</f>
        <v>12:18 AM / 1.4 m</v>
      </c>
      <c r="L348" s="9" t="str">
        <f>IF(ISTEXT(Tides!D348),Tides!D348,"")</f>
        <v>7:06 AM / 3.5 m</v>
      </c>
      <c r="M348" s="9" t="str">
        <f>IF(ISTEXT(Tides!E348),Tides!E348,"")</f>
        <v>12:48 PM / 1.9 m</v>
      </c>
      <c r="N348" s="9" t="str">
        <f>IF(ISTEXT(Tides!F348),Tides!F348,"")</f>
        <v>7:13 PM / 3.6 m</v>
      </c>
      <c r="O348" s="56">
        <f t="shared" si="75"/>
        <v>23.95</v>
      </c>
      <c r="P348" s="57">
        <f t="shared" si="76"/>
        <v>7.4999999999999997E-2</v>
      </c>
      <c r="Q348" s="56" t="str">
        <f t="shared" si="77"/>
        <v/>
      </c>
      <c r="R348" s="58" t="str">
        <f t="shared" si="78"/>
        <v/>
      </c>
      <c r="S348" s="30">
        <f>Tides!H348</f>
        <v>0.31944444444444442</v>
      </c>
      <c r="T348" s="30">
        <f>Tides!I348</f>
        <v>0.66874999999999996</v>
      </c>
    </row>
    <row r="349" spans="1:20" ht="20" customHeight="1" x14ac:dyDescent="0.15">
      <c r="A349" s="2" t="str">
        <f>Tides!A349</f>
        <v>Sat 11</v>
      </c>
      <c r="B349" s="43">
        <f>IF(ISNUMBER(TIMEVALUE(LEFT(Tides!C349,8))),TIMEVALUE(LEFT(Tides!C349,8)),"")</f>
        <v>6.8750000000000006E-2</v>
      </c>
      <c r="C349" s="38">
        <f>IF(ISNUMBER(VALUE(LEFT(RIGHT(Tides!C349,6),4))),VALUE(LEFT(RIGHT(Tides!C349,6),4)),"")</f>
        <v>1.4</v>
      </c>
      <c r="D349" s="74">
        <f t="shared" si="72"/>
        <v>1.5</v>
      </c>
      <c r="E349" s="43">
        <f>IF(ISNUMBER(TIMEVALUE(LEFT(Tides!E349,8))),TIMEVALUE(LEFT(Tides!E349,8)),"")</f>
        <v>0.59166666666666667</v>
      </c>
      <c r="F349" s="38">
        <f>IF(ISNUMBER(VALUE(LEFT(RIGHT(Tides!E349,6),4))),VALUE(LEFT(RIGHT(Tides!E349,6),4)),"")</f>
        <v>1.8</v>
      </c>
      <c r="G349" s="74" t="str">
        <f t="shared" si="73"/>
        <v>No Restriction</v>
      </c>
      <c r="I349" s="18" t="str">
        <f t="shared" si="74"/>
        <v>Sat 11</v>
      </c>
      <c r="J349" s="9" t="str">
        <f>IF(ISTEXT(Tides!B349),Tides!B349,"")</f>
        <v/>
      </c>
      <c r="K349" s="9" t="str">
        <f>IF(ISTEXT(Tides!C349),Tides!C349,"")</f>
        <v>1:39 AM / 1.4 m</v>
      </c>
      <c r="L349" s="9" t="str">
        <f>IF(ISTEXT(Tides!D349),Tides!D349,"")</f>
        <v>8:20 AM / 3.6 m</v>
      </c>
      <c r="M349" s="9" t="str">
        <f>IF(ISTEXT(Tides!E349),Tides!E349,"")</f>
        <v>2:12 PM / 1.8 m</v>
      </c>
      <c r="N349" s="9" t="str">
        <f>IF(ISTEXT(Tides!F349),Tides!F349,"")</f>
        <v>8:27 PM / 3.8 m</v>
      </c>
      <c r="O349" s="56">
        <f t="shared" si="75"/>
        <v>6.2500000000000056E-3</v>
      </c>
      <c r="P349" s="57">
        <f t="shared" si="76"/>
        <v>0.13125000000000001</v>
      </c>
      <c r="Q349" s="56" t="str">
        <f t="shared" si="77"/>
        <v/>
      </c>
      <c r="R349" s="58" t="str">
        <f t="shared" si="78"/>
        <v/>
      </c>
      <c r="S349" s="30">
        <f>Tides!H349</f>
        <v>0.32083333333333336</v>
      </c>
      <c r="T349" s="30">
        <f>Tides!I349</f>
        <v>0.66736111111111107</v>
      </c>
    </row>
    <row r="350" spans="1:20" ht="20" customHeight="1" x14ac:dyDescent="0.15">
      <c r="A350" s="2" t="str">
        <f>Tides!A350</f>
        <v>Sun 12</v>
      </c>
      <c r="B350" s="43">
        <f>IF(ISNUMBER(TIMEVALUE(LEFT(Tides!C350,8))),TIMEVALUE(LEFT(Tides!C350,8)),"")</f>
        <v>0.12222222222222222</v>
      </c>
      <c r="C350" s="38">
        <f>IF(ISNUMBER(VALUE(LEFT(RIGHT(Tides!C350,6),4))),VALUE(LEFT(RIGHT(Tides!C350,6),4)),"")</f>
        <v>1.2</v>
      </c>
      <c r="D350" s="74">
        <f t="shared" si="72"/>
        <v>2</v>
      </c>
      <c r="E350" s="43">
        <f>IF(ISNUMBER(TIMEVALUE(LEFT(Tides!E350,8))),TIMEVALUE(LEFT(Tides!E350,8)),"")</f>
        <v>0.64236111111111116</v>
      </c>
      <c r="F350" s="38">
        <f>IF(ISNUMBER(VALUE(LEFT(RIGHT(Tides!E350,6),4))),VALUE(LEFT(RIGHT(Tides!E350,6),4)),"")</f>
        <v>1.6</v>
      </c>
      <c r="G350" s="74">
        <f t="shared" si="73"/>
        <v>1.5</v>
      </c>
      <c r="I350" s="18" t="str">
        <f t="shared" si="74"/>
        <v>Sun 12</v>
      </c>
      <c r="J350" s="9" t="str">
        <f>IF(ISTEXT(Tides!B350),Tides!B350,"")</f>
        <v/>
      </c>
      <c r="K350" s="9" t="str">
        <f>IF(ISTEXT(Tides!C350),Tides!C350,"")</f>
        <v>2:56 AM / 1.2 m</v>
      </c>
      <c r="L350" s="9" t="str">
        <f>IF(ISTEXT(Tides!D350),Tides!D350,"")</f>
        <v>9:27 AM / 3.8 m</v>
      </c>
      <c r="M350" s="9" t="str">
        <f>IF(ISTEXT(Tides!E350),Tides!E350,"")</f>
        <v>3:25 PM / 1.6 m</v>
      </c>
      <c r="N350" s="9" t="str">
        <f>IF(ISTEXT(Tides!F350),Tides!F350,"")</f>
        <v>9:33 PM / 4.0 m</v>
      </c>
      <c r="O350" s="56">
        <f t="shared" si="75"/>
        <v>3.888888888888889E-2</v>
      </c>
      <c r="P350" s="57">
        <f t="shared" si="76"/>
        <v>0.20555555555555555</v>
      </c>
      <c r="Q350" s="56">
        <f t="shared" si="77"/>
        <v>0.57986111111111116</v>
      </c>
      <c r="R350" s="58">
        <f t="shared" si="78"/>
        <v>0.70486111111111116</v>
      </c>
      <c r="S350" s="30">
        <f>Tides!H350</f>
        <v>0.32222222222222224</v>
      </c>
      <c r="T350" s="30">
        <f>Tides!I350</f>
        <v>0.66597222222222219</v>
      </c>
    </row>
    <row r="351" spans="1:20" ht="20" customHeight="1" x14ac:dyDescent="0.15">
      <c r="A351" s="2" t="str">
        <f>Tides!A351</f>
        <v>Mon 13</v>
      </c>
      <c r="B351" s="43">
        <f>IF(ISNUMBER(TIMEVALUE(LEFT(Tides!C351,8))),TIMEVALUE(LEFT(Tides!C351,8)),"")</f>
        <v>0.16666666666666666</v>
      </c>
      <c r="C351" s="38">
        <f>IF(ISNUMBER(VALUE(LEFT(RIGHT(Tides!C351,6),4))),VALUE(LEFT(RIGHT(Tides!C351,6),4)),"")</f>
        <v>1</v>
      </c>
      <c r="D351" s="74">
        <f t="shared" si="72"/>
        <v>2</v>
      </c>
      <c r="E351" s="43">
        <f>IF(ISNUMBER(TIMEVALUE(LEFT(Tides!E351,8))),TIMEVALUE(LEFT(Tides!E351,8)),"")</f>
        <v>0.68333333333333335</v>
      </c>
      <c r="F351" s="38">
        <f>IF(ISNUMBER(VALUE(LEFT(RIGHT(Tides!E351,6),4))),VALUE(LEFT(RIGHT(Tides!E351,6),4)),"")</f>
        <v>1.4</v>
      </c>
      <c r="G351" s="74">
        <f t="shared" si="73"/>
        <v>1.5</v>
      </c>
      <c r="I351" s="18" t="str">
        <f t="shared" si="74"/>
        <v>Mon 13</v>
      </c>
      <c r="J351" s="9" t="str">
        <f>IF(ISTEXT(Tides!B351),Tides!B351,"")</f>
        <v/>
      </c>
      <c r="K351" s="9" t="str">
        <f>IF(ISTEXT(Tides!C351),Tides!C351,"")</f>
        <v>4:00 AM / 1.0 m</v>
      </c>
      <c r="L351" s="9" t="str">
        <f>IF(ISTEXT(Tides!D351),Tides!D351,"")</f>
        <v>10:24 AM / 4.0 m</v>
      </c>
      <c r="M351" s="9" t="str">
        <f>IF(ISTEXT(Tides!E351),Tides!E351,"")</f>
        <v>4:24 PM / 1.4 m</v>
      </c>
      <c r="N351" s="9" t="str">
        <f>IF(ISTEXT(Tides!F351),Tides!F351,"")</f>
        <v>10:32 PM / 4.2 m</v>
      </c>
      <c r="O351" s="56">
        <f t="shared" si="75"/>
        <v>8.3333333333333329E-2</v>
      </c>
      <c r="P351" s="57">
        <f t="shared" si="76"/>
        <v>0.25</v>
      </c>
      <c r="Q351" s="56">
        <f t="shared" si="77"/>
        <v>0.62083333333333335</v>
      </c>
      <c r="R351" s="58">
        <f t="shared" si="78"/>
        <v>0.74583333333333335</v>
      </c>
      <c r="S351" s="30">
        <f>Tides!H351</f>
        <v>0.32430555555555557</v>
      </c>
      <c r="T351" s="30">
        <f>Tides!I351</f>
        <v>0.6645833333333333</v>
      </c>
    </row>
    <row r="352" spans="1:20" ht="20" customHeight="1" x14ac:dyDescent="0.15">
      <c r="A352" s="2" t="str">
        <f>Tides!A352</f>
        <v>Tue 14</v>
      </c>
      <c r="B352" s="43">
        <f>IF(ISNUMBER(TIMEVALUE(LEFT(Tides!C352,8))),TIMEVALUE(LEFT(Tides!C352,8)),"")</f>
        <v>0.20416666666666666</v>
      </c>
      <c r="C352" s="38">
        <f>IF(ISNUMBER(VALUE(LEFT(RIGHT(Tides!C352,6),4))),VALUE(LEFT(RIGHT(Tides!C352,6),4)),"")</f>
        <v>0.8</v>
      </c>
      <c r="D352" s="74">
        <f t="shared" si="72"/>
        <v>2</v>
      </c>
      <c r="E352" s="43">
        <f>IF(ISNUMBER(TIMEVALUE(LEFT(Tides!E352,8))),TIMEVALUE(LEFT(Tides!E352,8)),"")</f>
        <v>0.71944444444444444</v>
      </c>
      <c r="F352" s="38">
        <f>IF(ISNUMBER(VALUE(LEFT(RIGHT(Tides!E352,6),4))),VALUE(LEFT(RIGHT(Tides!E352,6),4)),"")</f>
        <v>1.1000000000000001</v>
      </c>
      <c r="G352" s="74">
        <f t="shared" si="73"/>
        <v>2</v>
      </c>
      <c r="I352" s="18" t="str">
        <f t="shared" si="74"/>
        <v>Tue 14</v>
      </c>
      <c r="J352" s="9" t="str">
        <f>IF(ISTEXT(Tides!B352),Tides!B352,"")</f>
        <v/>
      </c>
      <c r="K352" s="9" t="str">
        <f>IF(ISTEXT(Tides!C352),Tides!C352,"")</f>
        <v>4:54 AM / 0.8 m</v>
      </c>
      <c r="L352" s="9" t="str">
        <f>IF(ISTEXT(Tides!D352),Tides!D352,"")</f>
        <v>11:15 AM / 4.2 m</v>
      </c>
      <c r="M352" s="9" t="str">
        <f>IF(ISTEXT(Tides!E352),Tides!E352,"")</f>
        <v>5:16 PM / 1.1 m</v>
      </c>
      <c r="N352" s="9" t="str">
        <f>IF(ISTEXT(Tides!F352),Tides!F352,"")</f>
        <v>11:26 PM / 4.4 m</v>
      </c>
      <c r="O352" s="56">
        <f t="shared" si="75"/>
        <v>0.12083333333333333</v>
      </c>
      <c r="P352" s="57">
        <f t="shared" si="76"/>
        <v>0.28749999999999998</v>
      </c>
      <c r="Q352" s="56">
        <f t="shared" si="77"/>
        <v>0.63611111111111107</v>
      </c>
      <c r="R352" s="58">
        <f t="shared" si="78"/>
        <v>0.80277777777777781</v>
      </c>
      <c r="S352" s="30">
        <f>Tides!H352</f>
        <v>0.32569444444444445</v>
      </c>
      <c r="T352" s="30">
        <f>Tides!I352</f>
        <v>0.66319444444444442</v>
      </c>
    </row>
    <row r="353" spans="1:20" ht="20" customHeight="1" x14ac:dyDescent="0.15">
      <c r="A353" s="2" t="str">
        <f>Tides!A353</f>
        <v>Wed 15</v>
      </c>
      <c r="B353" s="43">
        <f>IF(ISNUMBER(TIMEVALUE(LEFT(Tides!C353,8))),TIMEVALUE(LEFT(Tides!C353,8)),"")</f>
        <v>0.23749999999999999</v>
      </c>
      <c r="C353" s="38">
        <f>IF(ISNUMBER(VALUE(LEFT(RIGHT(Tides!C353,6),4))),VALUE(LEFT(RIGHT(Tides!C353,6),4)),"")</f>
        <v>0.7</v>
      </c>
      <c r="D353" s="74">
        <f t="shared" si="72"/>
        <v>2</v>
      </c>
      <c r="E353" s="43">
        <f>IF(ISNUMBER(TIMEVALUE(LEFT(Tides!E353,8))),TIMEVALUE(LEFT(Tides!E353,8)),"")</f>
        <v>0.75208333333333333</v>
      </c>
      <c r="F353" s="38">
        <f>IF(ISNUMBER(VALUE(LEFT(RIGHT(Tides!E353,6),4))),VALUE(LEFT(RIGHT(Tides!E353,6),4)),"")</f>
        <v>0.9</v>
      </c>
      <c r="G353" s="74">
        <f t="shared" si="73"/>
        <v>2</v>
      </c>
      <c r="I353" s="18" t="str">
        <f t="shared" si="74"/>
        <v>Wed 15</v>
      </c>
      <c r="J353" s="9" t="str">
        <f>IF(ISTEXT(Tides!B353),Tides!B353,"")</f>
        <v/>
      </c>
      <c r="K353" s="9" t="str">
        <f>IF(ISTEXT(Tides!C353),Tides!C353,"")</f>
        <v>5:42 AM / 0.7 m</v>
      </c>
      <c r="L353" s="9" t="str">
        <f>IF(ISTEXT(Tides!D353),Tides!D353,"")</f>
        <v>12:01 PM / 4.3 m</v>
      </c>
      <c r="M353" s="9" t="str">
        <f>IF(ISTEXT(Tides!E353),Tides!E353,"")</f>
        <v>6:03 PM / 0.9 m</v>
      </c>
      <c r="N353" s="9" t="str">
        <f>IF(ISTEXT(Tides!F353),Tides!F353,"")</f>
        <v/>
      </c>
      <c r="O353" s="56">
        <f t="shared" si="75"/>
        <v>0.15416666666666667</v>
      </c>
      <c r="P353" s="57">
        <f t="shared" si="76"/>
        <v>0.3208333333333333</v>
      </c>
      <c r="Q353" s="56">
        <f t="shared" si="77"/>
        <v>0.66874999999999996</v>
      </c>
      <c r="R353" s="58">
        <f t="shared" si="78"/>
        <v>0.8354166666666667</v>
      </c>
      <c r="S353" s="30">
        <f>Tides!H353</f>
        <v>0.32708333333333334</v>
      </c>
      <c r="T353" s="30">
        <f>Tides!I353</f>
        <v>0.66180555555555554</v>
      </c>
    </row>
    <row r="354" spans="1:20" ht="20" customHeight="1" x14ac:dyDescent="0.15">
      <c r="A354" s="2" t="str">
        <f>Tides!A354</f>
        <v>Thu 16</v>
      </c>
      <c r="B354" s="43">
        <f>IF(ISNUMBER(TIMEVALUE(LEFT(Tides!C354,8))),TIMEVALUE(LEFT(Tides!C354,8)),"")</f>
        <v>0.26874999999999999</v>
      </c>
      <c r="C354" s="38">
        <f>IF(ISNUMBER(VALUE(LEFT(RIGHT(Tides!C354,6),4))),VALUE(LEFT(RIGHT(Tides!C354,6),4)),"")</f>
        <v>0.6</v>
      </c>
      <c r="D354" s="74">
        <f t="shared" si="72"/>
        <v>2.5</v>
      </c>
      <c r="E354" s="43">
        <f>IF(ISNUMBER(TIMEVALUE(LEFT(Tides!E354,8))),TIMEVALUE(LEFT(Tides!E354,8)),"")</f>
        <v>0.78263888888888888</v>
      </c>
      <c r="F354" s="38">
        <f>IF(ISNUMBER(VALUE(LEFT(RIGHT(Tides!E354,6),4))),VALUE(LEFT(RIGHT(Tides!E354,6),4)),"")</f>
        <v>0.7</v>
      </c>
      <c r="G354" s="74">
        <f t="shared" si="73"/>
        <v>2</v>
      </c>
      <c r="I354" s="18" t="str">
        <f t="shared" si="74"/>
        <v>Thu 16</v>
      </c>
      <c r="J354" s="9" t="str">
        <f>IF(ISTEXT(Tides!B354),Tides!B354,"")</f>
        <v>12:16 AM / 4.5 m</v>
      </c>
      <c r="K354" s="9" t="str">
        <f>IF(ISTEXT(Tides!C354),Tides!C354,"")</f>
        <v>6:27 AM / 0.6 m</v>
      </c>
      <c r="L354" s="9" t="str">
        <f>IF(ISTEXT(Tides!D354),Tides!D354,"")</f>
        <v>12:45 PM / 4.4 m</v>
      </c>
      <c r="M354" s="9" t="str">
        <f>IF(ISTEXT(Tides!E354),Tides!E354,"")</f>
        <v>6:47 PM / 0.7 m</v>
      </c>
      <c r="N354" s="9" t="str">
        <f>IF(ISTEXT(Tides!F354),Tides!F354,"")</f>
        <v/>
      </c>
      <c r="O354" s="56">
        <f t="shared" si="75"/>
        <v>0.1645833333333333</v>
      </c>
      <c r="P354" s="57">
        <f t="shared" si="76"/>
        <v>0.37291666666666667</v>
      </c>
      <c r="Q354" s="56">
        <f t="shared" si="77"/>
        <v>0.69930555555555551</v>
      </c>
      <c r="R354" s="58">
        <f t="shared" si="78"/>
        <v>0.86597222222222225</v>
      </c>
      <c r="S354" s="30">
        <f>Tides!H354</f>
        <v>0.32847222222222222</v>
      </c>
      <c r="T354" s="30">
        <f>Tides!I354</f>
        <v>0.66111111111111109</v>
      </c>
    </row>
    <row r="355" spans="1:20" ht="20" customHeight="1" x14ac:dyDescent="0.15">
      <c r="A355" s="2" t="str">
        <f>Tides!A355</f>
        <v>Fri 17</v>
      </c>
      <c r="B355" s="43">
        <f>IF(ISNUMBER(TIMEVALUE(LEFT(Tides!C355,8))),TIMEVALUE(LEFT(Tides!C355,8)),"")</f>
        <v>0.2986111111111111</v>
      </c>
      <c r="C355" s="38">
        <f>IF(ISNUMBER(VALUE(LEFT(RIGHT(Tides!C355,6),4))),VALUE(LEFT(RIGHT(Tides!C355,6),4)),"")</f>
        <v>0.6</v>
      </c>
      <c r="D355" s="74">
        <f t="shared" si="72"/>
        <v>2.5</v>
      </c>
      <c r="E355" s="43">
        <f>IF(ISNUMBER(TIMEVALUE(LEFT(Tides!E355,8))),TIMEVALUE(LEFT(Tides!E355,8)),"")</f>
        <v>0.81388888888888888</v>
      </c>
      <c r="F355" s="38">
        <f>IF(ISNUMBER(VALUE(LEFT(RIGHT(Tides!E355,6),4))),VALUE(LEFT(RIGHT(Tides!E355,6),4)),"")</f>
        <v>0.6</v>
      </c>
      <c r="G355" s="74">
        <f t="shared" si="73"/>
        <v>2.5</v>
      </c>
      <c r="I355" s="18" t="str">
        <f t="shared" si="74"/>
        <v>Fri 17</v>
      </c>
      <c r="J355" s="9" t="str">
        <f>IF(ISTEXT(Tides!B355),Tides!B355,"")</f>
        <v>1:05 AM / 4.5 m</v>
      </c>
      <c r="K355" s="9" t="str">
        <f>IF(ISTEXT(Tides!C355),Tides!C355,"")</f>
        <v>7:10 AM / 0.6 m</v>
      </c>
      <c r="L355" s="9" t="str">
        <f>IF(ISTEXT(Tides!D355),Tides!D355,"")</f>
        <v>1:27 PM / 4.5 m</v>
      </c>
      <c r="M355" s="9" t="str">
        <f>IF(ISTEXT(Tides!E355),Tides!E355,"")</f>
        <v>7:32 PM / 0.6 m</v>
      </c>
      <c r="N355" s="9" t="str">
        <f>IF(ISTEXT(Tides!F355),Tides!F355,"")</f>
        <v/>
      </c>
      <c r="O355" s="56">
        <f t="shared" si="75"/>
        <v>0.19444444444444442</v>
      </c>
      <c r="P355" s="57">
        <f t="shared" si="76"/>
        <v>0.40277777777777779</v>
      </c>
      <c r="Q355" s="56">
        <f t="shared" si="77"/>
        <v>0.70972222222222225</v>
      </c>
      <c r="R355" s="58">
        <f t="shared" si="78"/>
        <v>0.91805555555555551</v>
      </c>
      <c r="S355" s="30">
        <f>Tides!H355</f>
        <v>0.3298611111111111</v>
      </c>
      <c r="T355" s="30">
        <f>Tides!I355</f>
        <v>0.65972222222222221</v>
      </c>
    </row>
    <row r="356" spans="1:20" ht="20" customHeight="1" x14ac:dyDescent="0.15">
      <c r="A356" s="2" t="str">
        <f>Tides!A356</f>
        <v>Sat 18</v>
      </c>
      <c r="B356" s="43">
        <f>IF(ISNUMBER(TIMEVALUE(LEFT(Tides!C356,8))),TIMEVALUE(LEFT(Tides!C356,8)),"")</f>
        <v>0.32708333333333334</v>
      </c>
      <c r="C356" s="38">
        <f>IF(ISNUMBER(VALUE(LEFT(RIGHT(Tides!C356,6),4))),VALUE(LEFT(RIGHT(Tides!C356,6),4)),"")</f>
        <v>0.8</v>
      </c>
      <c r="D356" s="74">
        <f t="shared" si="72"/>
        <v>2</v>
      </c>
      <c r="E356" s="43">
        <f>IF(ISNUMBER(TIMEVALUE(LEFT(Tides!E356,8))),TIMEVALUE(LEFT(Tides!E356,8)),"")</f>
        <v>0.84375</v>
      </c>
      <c r="F356" s="38">
        <f>IF(ISNUMBER(VALUE(LEFT(RIGHT(Tides!E356,6),4))),VALUE(LEFT(RIGHT(Tides!E356,6),4)),"")</f>
        <v>0.6</v>
      </c>
      <c r="G356" s="74">
        <f t="shared" si="73"/>
        <v>2.5</v>
      </c>
      <c r="I356" s="18" t="str">
        <f t="shared" si="74"/>
        <v>Sat 18</v>
      </c>
      <c r="J356" s="9" t="str">
        <f>IF(ISTEXT(Tides!B356),Tides!B356,"")</f>
        <v>1:52 AM / 4.4 m</v>
      </c>
      <c r="K356" s="9" t="str">
        <f>IF(ISTEXT(Tides!C356),Tides!C356,"")</f>
        <v>7:51 AM / 0.8 m</v>
      </c>
      <c r="L356" s="9" t="str">
        <f>IF(ISTEXT(Tides!D356),Tides!D356,"")</f>
        <v>2:08 PM / 4.4 m</v>
      </c>
      <c r="M356" s="9" t="str">
        <f>IF(ISTEXT(Tides!E356),Tides!E356,"")</f>
        <v>8:15 PM / 0.6 m</v>
      </c>
      <c r="N356" s="9" t="str">
        <f>IF(ISTEXT(Tides!F356),Tides!F356,"")</f>
        <v/>
      </c>
      <c r="O356" s="56">
        <f t="shared" si="75"/>
        <v>0.24375000000000002</v>
      </c>
      <c r="P356" s="57">
        <f t="shared" si="76"/>
        <v>0.41041666666666665</v>
      </c>
      <c r="Q356" s="56">
        <f t="shared" si="77"/>
        <v>0.73958333333333337</v>
      </c>
      <c r="R356" s="58">
        <f t="shared" si="78"/>
        <v>0.94791666666666663</v>
      </c>
      <c r="S356" s="30">
        <f>Tides!H356</f>
        <v>0.33124999999999999</v>
      </c>
      <c r="T356" s="30">
        <f>Tides!I356</f>
        <v>0.65833333333333333</v>
      </c>
    </row>
    <row r="357" spans="1:20" ht="20" customHeight="1" x14ac:dyDescent="0.15">
      <c r="A357" s="2" t="str">
        <f>Tides!A357</f>
        <v>Sun 19</v>
      </c>
      <c r="B357" s="43">
        <f>IF(ISNUMBER(TIMEVALUE(LEFT(Tides!C357,8))),TIMEVALUE(LEFT(Tides!C357,8)),"")</f>
        <v>0.35555555555555557</v>
      </c>
      <c r="C357" s="38">
        <f>IF(ISNUMBER(VALUE(LEFT(RIGHT(Tides!C357,6),4))),VALUE(LEFT(RIGHT(Tides!C357,6),4)),"")</f>
        <v>1</v>
      </c>
      <c r="D357" s="74">
        <f t="shared" si="72"/>
        <v>2</v>
      </c>
      <c r="E357" s="43">
        <f>IF(ISNUMBER(TIMEVALUE(LEFT(Tides!E357,8))),TIMEVALUE(LEFT(Tides!E357,8)),"")</f>
        <v>0.875</v>
      </c>
      <c r="F357" s="38">
        <f>IF(ISNUMBER(VALUE(LEFT(RIGHT(Tides!E357,6),4))),VALUE(LEFT(RIGHT(Tides!E357,6),4)),"")</f>
        <v>0.7</v>
      </c>
      <c r="G357" s="74">
        <f t="shared" si="73"/>
        <v>2</v>
      </c>
      <c r="I357" s="18" t="str">
        <f t="shared" si="74"/>
        <v>Sun 19</v>
      </c>
      <c r="J357" s="9" t="str">
        <f>IF(ISTEXT(Tides!B357),Tides!B357,"")</f>
        <v>2:39 AM / 4.3 m</v>
      </c>
      <c r="K357" s="9" t="str">
        <f>IF(ISTEXT(Tides!C357),Tides!C357,"")</f>
        <v>8:32 AM / 1.0 m</v>
      </c>
      <c r="L357" s="9" t="str">
        <f>IF(ISTEXT(Tides!D357),Tides!D357,"")</f>
        <v>2:49 PM / 4.3 m</v>
      </c>
      <c r="M357" s="9" t="str">
        <f>IF(ISTEXT(Tides!E357),Tides!E357,"")</f>
        <v>9:00 PM / 0.7 m</v>
      </c>
      <c r="N357" s="9" t="str">
        <f>IF(ISTEXT(Tides!F357),Tides!F357,"")</f>
        <v/>
      </c>
      <c r="O357" s="56">
        <f t="shared" si="75"/>
        <v>0.27222222222222225</v>
      </c>
      <c r="P357" s="57">
        <f t="shared" si="76"/>
        <v>0.43888888888888888</v>
      </c>
      <c r="Q357" s="56">
        <f t="shared" si="77"/>
        <v>0.79166666666666663</v>
      </c>
      <c r="R357" s="58">
        <f t="shared" si="78"/>
        <v>0.95833333333333337</v>
      </c>
      <c r="S357" s="30">
        <f>Tides!H357</f>
        <v>0.33263888888888887</v>
      </c>
      <c r="T357" s="30">
        <f>Tides!I357</f>
        <v>0.65763888888888888</v>
      </c>
    </row>
    <row r="358" spans="1:20" ht="20" customHeight="1" x14ac:dyDescent="0.15">
      <c r="A358" s="2" t="str">
        <f>Tides!A358</f>
        <v>Mon 20</v>
      </c>
      <c r="B358" s="43">
        <f>IF(ISNUMBER(TIMEVALUE(LEFT(Tides!C358,8))),TIMEVALUE(LEFT(Tides!C358,8)),"")</f>
        <v>0.38472222222222224</v>
      </c>
      <c r="C358" s="38">
        <f>IF(ISNUMBER(VALUE(LEFT(RIGHT(Tides!C358,6),4))),VALUE(LEFT(RIGHT(Tides!C358,6),4)),"")</f>
        <v>1.2</v>
      </c>
      <c r="D358" s="74">
        <f t="shared" si="72"/>
        <v>2</v>
      </c>
      <c r="E358" s="43">
        <f>IF(ISNUMBER(TIMEVALUE(LEFT(Tides!E358,8))),TIMEVALUE(LEFT(Tides!E358,8)),"")</f>
        <v>0.90625</v>
      </c>
      <c r="F358" s="38">
        <f>IF(ISNUMBER(VALUE(LEFT(RIGHT(Tides!E358,6),4))),VALUE(LEFT(RIGHT(Tides!E358,6),4)),"")</f>
        <v>0.9</v>
      </c>
      <c r="G358" s="74">
        <f t="shared" si="73"/>
        <v>2</v>
      </c>
      <c r="I358" s="18" t="str">
        <f t="shared" si="74"/>
        <v>Mon 20</v>
      </c>
      <c r="J358" s="9" t="str">
        <f>IF(ISTEXT(Tides!B358),Tides!B358,"")</f>
        <v>3:27 AM / 4.1 m</v>
      </c>
      <c r="K358" s="9" t="str">
        <f>IF(ISTEXT(Tides!C358),Tides!C358,"")</f>
        <v>9:14 AM / 1.2 m</v>
      </c>
      <c r="L358" s="9" t="str">
        <f>IF(ISTEXT(Tides!D358),Tides!D358,"")</f>
        <v>3:32 PM / 4.2 m</v>
      </c>
      <c r="M358" s="9" t="str">
        <f>IF(ISTEXT(Tides!E358),Tides!E358,"")</f>
        <v>9:45 PM / 0.9 m</v>
      </c>
      <c r="N358" s="9" t="str">
        <f>IF(ISTEXT(Tides!F358),Tides!F358,"")</f>
        <v/>
      </c>
      <c r="O358" s="56">
        <f t="shared" si="75"/>
        <v>0.30138888888888893</v>
      </c>
      <c r="P358" s="57">
        <f t="shared" si="76"/>
        <v>0.46805555555555556</v>
      </c>
      <c r="Q358" s="56">
        <f t="shared" si="77"/>
        <v>0.82291666666666663</v>
      </c>
      <c r="R358" s="58">
        <f t="shared" si="78"/>
        <v>0.98958333333333337</v>
      </c>
      <c r="S358" s="30">
        <f>Tides!H358</f>
        <v>0.3347222222222222</v>
      </c>
      <c r="T358" s="30">
        <f>Tides!I358</f>
        <v>0.65625</v>
      </c>
    </row>
    <row r="359" spans="1:20" ht="20" customHeight="1" x14ac:dyDescent="0.15">
      <c r="A359" s="2" t="str">
        <f>Tides!A359</f>
        <v>Tue 21</v>
      </c>
      <c r="B359" s="43">
        <f>IF(ISNUMBER(TIMEVALUE(LEFT(Tides!C359,8))),TIMEVALUE(LEFT(Tides!C359,8)),"")</f>
        <v>0.41458333333333336</v>
      </c>
      <c r="C359" s="38">
        <f>IF(ISNUMBER(VALUE(LEFT(RIGHT(Tides!C359,6),4))),VALUE(LEFT(RIGHT(Tides!C359,6),4)),"")</f>
        <v>1.5</v>
      </c>
      <c r="D359" s="74">
        <f t="shared" si="72"/>
        <v>1.5</v>
      </c>
      <c r="E359" s="43">
        <f>IF(ISNUMBER(TIMEVALUE(LEFT(Tides!E359,8))),TIMEVALUE(LEFT(Tides!E359,8)),"")</f>
        <v>0.93958333333333333</v>
      </c>
      <c r="F359" s="38">
        <f>IF(ISNUMBER(VALUE(LEFT(RIGHT(Tides!E359,6),4))),VALUE(LEFT(RIGHT(Tides!E359,6),4)),"")</f>
        <v>1.1000000000000001</v>
      </c>
      <c r="G359" s="74">
        <f t="shared" si="73"/>
        <v>2</v>
      </c>
      <c r="I359" s="18" t="str">
        <f t="shared" si="74"/>
        <v>Tue 21</v>
      </c>
      <c r="J359" s="9" t="str">
        <f>IF(ISTEXT(Tides!B359),Tides!B359,"")</f>
        <v>4:17 AM / 3.8 m</v>
      </c>
      <c r="K359" s="9" t="str">
        <f>IF(ISTEXT(Tides!C359),Tides!C359,"")</f>
        <v>9:57 AM / 1.5 m</v>
      </c>
      <c r="L359" s="9" t="str">
        <f>IF(ISTEXT(Tides!D359),Tides!D359,"")</f>
        <v>4:17 PM / 4.0 m</v>
      </c>
      <c r="M359" s="9" t="str">
        <f>IF(ISTEXT(Tides!E359),Tides!E359,"")</f>
        <v>10:33 PM / 1.1 m</v>
      </c>
      <c r="N359" s="9" t="str">
        <f>IF(ISTEXT(Tides!F359),Tides!F359,"")</f>
        <v/>
      </c>
      <c r="O359" s="56">
        <f t="shared" si="75"/>
        <v>0.35208333333333336</v>
      </c>
      <c r="P359" s="57">
        <f t="shared" si="76"/>
        <v>0.47708333333333336</v>
      </c>
      <c r="Q359" s="56">
        <f t="shared" si="77"/>
        <v>0.85624999999999996</v>
      </c>
      <c r="R359" s="58">
        <f t="shared" si="78"/>
        <v>1.0229166666666667</v>
      </c>
      <c r="S359" s="30">
        <f>Tides!H359</f>
        <v>0.33611111111111114</v>
      </c>
      <c r="T359" s="30">
        <f>Tides!I359</f>
        <v>0.65486111111111112</v>
      </c>
    </row>
    <row r="360" spans="1:20" ht="20" customHeight="1" x14ac:dyDescent="0.15">
      <c r="A360" s="2" t="str">
        <f>Tides!A360</f>
        <v>Wed 22</v>
      </c>
      <c r="B360" s="43">
        <f>IF(ISNUMBER(TIMEVALUE(LEFT(Tides!C360,8))),TIMEVALUE(LEFT(Tides!C360,8)),"")</f>
        <v>0.4465277777777778</v>
      </c>
      <c r="C360" s="38">
        <f>IF(ISNUMBER(VALUE(LEFT(RIGHT(Tides!C360,6),4))),VALUE(LEFT(RIGHT(Tides!C360,6),4)),"")</f>
        <v>1.7</v>
      </c>
      <c r="D360" s="74">
        <f t="shared" si="72"/>
        <v>1</v>
      </c>
      <c r="E360" s="43">
        <f>IF(ISNUMBER(TIMEVALUE(LEFT(Tides!E360,8))),TIMEVALUE(LEFT(Tides!E360,8)),"")</f>
        <v>0.9770833333333333</v>
      </c>
      <c r="F360" s="38">
        <f>IF(ISNUMBER(VALUE(LEFT(RIGHT(Tides!E360,6),4))),VALUE(LEFT(RIGHT(Tides!E360,6),4)),"")</f>
        <v>1.3</v>
      </c>
      <c r="G360" s="74">
        <f t="shared" si="73"/>
        <v>2</v>
      </c>
      <c r="I360" s="18" t="str">
        <f t="shared" si="74"/>
        <v>Wed 22</v>
      </c>
      <c r="J360" s="9" t="str">
        <f>IF(ISTEXT(Tides!B360),Tides!B360,"")</f>
        <v>5:10 AM / 3.6 m</v>
      </c>
      <c r="K360" s="9" t="str">
        <f>IF(ISTEXT(Tides!C360),Tides!C360,"")</f>
        <v>10:43 AM / 1.7 m</v>
      </c>
      <c r="L360" s="9" t="str">
        <f>IF(ISTEXT(Tides!D360),Tides!D360,"")</f>
        <v>5:08 PM / 3.8 m</v>
      </c>
      <c r="M360" s="9" t="str">
        <f>IF(ISTEXT(Tides!E360),Tides!E360,"")</f>
        <v>11:27 PM / 1.3 m</v>
      </c>
      <c r="N360" s="9" t="str">
        <f>IF(ISTEXT(Tides!F360),Tides!F360,"")</f>
        <v/>
      </c>
      <c r="O360" s="56">
        <f t="shared" si="75"/>
        <v>0.40486111111111112</v>
      </c>
      <c r="P360" s="57">
        <f t="shared" si="76"/>
        <v>0.48819444444444449</v>
      </c>
      <c r="Q360" s="56">
        <f t="shared" si="77"/>
        <v>0.89374999999999993</v>
      </c>
      <c r="R360" s="58">
        <f t="shared" si="78"/>
        <v>1.0604166666666666</v>
      </c>
      <c r="S360" s="30">
        <f>Tides!H360</f>
        <v>0.33750000000000002</v>
      </c>
      <c r="T360" s="30">
        <f>Tides!I360</f>
        <v>0.65416666666666667</v>
      </c>
    </row>
    <row r="361" spans="1:20" ht="20" customHeight="1" x14ac:dyDescent="0.15">
      <c r="A361" s="2" t="str">
        <f>Tides!A361</f>
        <v>Thu 23</v>
      </c>
      <c r="B361" s="43">
        <f>IF(ISNUMBER(TIMEVALUE(LEFT(Tides!C361,8))),TIMEVALUE(LEFT(Tides!C361,8)),"")</f>
        <v>0.48402777777777778</v>
      </c>
      <c r="C361" s="38">
        <f>IF(ISNUMBER(VALUE(LEFT(RIGHT(Tides!C361,6),4))),VALUE(LEFT(RIGHT(Tides!C361,6),4)),"")</f>
        <v>1.9</v>
      </c>
      <c r="D361" s="74" t="str">
        <f t="shared" si="72"/>
        <v>No Restriction</v>
      </c>
      <c r="E361" s="43" t="str">
        <f>IF(ISNUMBER(TIMEVALUE(LEFT(Tides!E361,8))),TIMEVALUE(LEFT(Tides!E361,8)),"")</f>
        <v/>
      </c>
      <c r="F361" s="38" t="str">
        <f>IF(ISNUMBER(VALUE(LEFT(RIGHT(Tides!E361,6),4))),VALUE(LEFT(RIGHT(Tides!E361,6),4)),"")</f>
        <v/>
      </c>
      <c r="G361" s="74" t="str">
        <f t="shared" si="73"/>
        <v>No Restriction</v>
      </c>
      <c r="I361" s="18" t="str">
        <f t="shared" si="74"/>
        <v>Thu 23</v>
      </c>
      <c r="J361" s="9" t="str">
        <f>IF(ISTEXT(Tides!B361),Tides!B361,"")</f>
        <v>6:08 AM / 3.4 m</v>
      </c>
      <c r="K361" s="9" t="str">
        <f>IF(ISTEXT(Tides!C361),Tides!C361,"")</f>
        <v>11:37 AM / 1.9 m</v>
      </c>
      <c r="L361" s="9" t="str">
        <f>IF(ISTEXT(Tides!D361),Tides!D361,"")</f>
        <v>6:04 PM / 3.6 m</v>
      </c>
      <c r="M361" s="9" t="str">
        <f>IF(ISTEXT(Tides!E361),Tides!E361,"")</f>
        <v/>
      </c>
      <c r="N361" s="9" t="str">
        <f>IF(ISTEXT(Tides!F361),Tides!F361,"")</f>
        <v/>
      </c>
      <c r="O361" s="56" t="str">
        <f t="shared" si="75"/>
        <v/>
      </c>
      <c r="P361" s="57" t="str">
        <f t="shared" si="76"/>
        <v/>
      </c>
      <c r="Q361" s="56" t="str">
        <f t="shared" si="77"/>
        <v/>
      </c>
      <c r="R361" s="58" t="str">
        <f t="shared" si="78"/>
        <v/>
      </c>
      <c r="S361" s="30">
        <f>Tides!H361</f>
        <v>0.33888888888888891</v>
      </c>
      <c r="T361" s="30">
        <f>Tides!I361</f>
        <v>0.65347222222222223</v>
      </c>
    </row>
    <row r="362" spans="1:20" ht="20" customHeight="1" x14ac:dyDescent="0.15">
      <c r="A362" s="2" t="str">
        <f>Tides!A362</f>
        <v>Fri 24</v>
      </c>
      <c r="B362" s="43">
        <f>IF(ISNUMBER(TIMEVALUE(LEFT(Tides!C362,8))),TIMEVALUE(LEFT(Tides!C362,8)),"")</f>
        <v>2.0833333333333332E-2</v>
      </c>
      <c r="C362" s="38">
        <f>IF(ISNUMBER(VALUE(LEFT(RIGHT(Tides!C362,6),4))),VALUE(LEFT(RIGHT(Tides!C362,6),4)),"")</f>
        <v>1.5</v>
      </c>
      <c r="D362" s="74">
        <f t="shared" si="72"/>
        <v>1.5</v>
      </c>
      <c r="E362" s="43">
        <f>IF(ISNUMBER(TIMEVALUE(LEFT(Tides!E362,8))),TIMEVALUE(LEFT(Tides!E362,8)),"")</f>
        <v>0.53055555555555556</v>
      </c>
      <c r="F362" s="38">
        <f>IF(ISNUMBER(VALUE(LEFT(RIGHT(Tides!E362,6),4))),VALUE(LEFT(RIGHT(Tides!E362,6),4)),"")</f>
        <v>2</v>
      </c>
      <c r="G362" s="74" t="str">
        <f t="shared" si="73"/>
        <v>No Restriction</v>
      </c>
      <c r="I362" s="18" t="str">
        <f t="shared" si="74"/>
        <v>Fri 24</v>
      </c>
      <c r="J362" s="9" t="str">
        <f>IF(ISTEXT(Tides!B362),Tides!B362,"")</f>
        <v/>
      </c>
      <c r="K362" s="9" t="str">
        <f>IF(ISTEXT(Tides!C362),Tides!C362,"")</f>
        <v>12:30 AM / 1.5 m</v>
      </c>
      <c r="L362" s="9" t="str">
        <f>IF(ISTEXT(Tides!D362),Tides!D362,"")</f>
        <v>7:10 AM / 3.3 m</v>
      </c>
      <c r="M362" s="9" t="str">
        <f>IF(ISTEXT(Tides!E362),Tides!E362,"")</f>
        <v>12:44 PM / 2.0 m</v>
      </c>
      <c r="N362" s="9" t="str">
        <f>IF(ISTEXT(Tides!F362),Tides!F362,"")</f>
        <v>7:08 PM / 3.5 m</v>
      </c>
      <c r="O362" s="56">
        <f t="shared" si="75"/>
        <v>23.958333333333332</v>
      </c>
      <c r="P362" s="57">
        <f t="shared" si="76"/>
        <v>8.3333333333333329E-2</v>
      </c>
      <c r="Q362" s="56" t="str">
        <f t="shared" si="77"/>
        <v/>
      </c>
      <c r="R362" s="58" t="str">
        <f t="shared" si="78"/>
        <v/>
      </c>
      <c r="S362" s="30">
        <f>Tides!H362</f>
        <v>0.34027777777777779</v>
      </c>
      <c r="T362" s="30">
        <f>Tides!I362</f>
        <v>0.65208333333333335</v>
      </c>
    </row>
    <row r="363" spans="1:20" ht="20" customHeight="1" x14ac:dyDescent="0.15">
      <c r="A363" s="2" t="str">
        <f>Tides!A363</f>
        <v>Sat 25</v>
      </c>
      <c r="B363" s="43">
        <f>IF(ISNUMBER(TIMEVALUE(LEFT(Tides!C363,8))),TIMEVALUE(LEFT(Tides!C363,8)),"")</f>
        <v>7.0833333333333331E-2</v>
      </c>
      <c r="C363" s="38">
        <f>IF(ISNUMBER(VALUE(LEFT(RIGHT(Tides!C363,6),4))),VALUE(LEFT(RIGHT(Tides!C363,6),4)),"")</f>
        <v>1.6</v>
      </c>
      <c r="D363" s="74">
        <f t="shared" si="72"/>
        <v>1.5</v>
      </c>
      <c r="E363" s="43">
        <f>IF(ISNUMBER(TIMEVALUE(LEFT(Tides!E363,8))),TIMEVALUE(LEFT(Tides!E363,8)),"")</f>
        <v>0.58402777777777781</v>
      </c>
      <c r="F363" s="38">
        <f>IF(ISNUMBER(VALUE(LEFT(RIGHT(Tides!E363,6),4))),VALUE(LEFT(RIGHT(Tides!E363,6),4)),"")</f>
        <v>2.1</v>
      </c>
      <c r="G363" s="74" t="str">
        <f t="shared" si="73"/>
        <v>No Restriction</v>
      </c>
      <c r="I363" s="18" t="str">
        <f t="shared" si="74"/>
        <v>Sat 25</v>
      </c>
      <c r="J363" s="9" t="str">
        <f>IF(ISTEXT(Tides!B363),Tides!B363,"")</f>
        <v/>
      </c>
      <c r="K363" s="9" t="str">
        <f>IF(ISTEXT(Tides!C363),Tides!C363,"")</f>
        <v>1:42 AM / 1.6 m</v>
      </c>
      <c r="L363" s="9" t="str">
        <f>IF(ISTEXT(Tides!D363),Tides!D363,"")</f>
        <v>8:14 AM / 3.3 m</v>
      </c>
      <c r="M363" s="9" t="str">
        <f>IF(ISTEXT(Tides!E363),Tides!E363,"")</f>
        <v>2:01 PM / 2.1 m</v>
      </c>
      <c r="N363" s="9" t="str">
        <f>IF(ISTEXT(Tides!F363),Tides!F363,"")</f>
        <v>8:13 PM / 3.5 m</v>
      </c>
      <c r="O363" s="56">
        <f t="shared" si="75"/>
        <v>8.3333333333333315E-3</v>
      </c>
      <c r="P363" s="57">
        <f t="shared" si="76"/>
        <v>0.13333333333333333</v>
      </c>
      <c r="Q363" s="56" t="str">
        <f t="shared" si="77"/>
        <v/>
      </c>
      <c r="R363" s="58" t="str">
        <f t="shared" si="78"/>
        <v/>
      </c>
      <c r="S363" s="30">
        <f>Tides!H363</f>
        <v>0.34166666666666667</v>
      </c>
      <c r="T363" s="30">
        <f>Tides!I363</f>
        <v>0.65138888888888891</v>
      </c>
    </row>
    <row r="364" spans="1:20" ht="20" customHeight="1" x14ac:dyDescent="0.15">
      <c r="A364" s="2" t="str">
        <f>Tides!A364</f>
        <v>Sun 26</v>
      </c>
      <c r="B364" s="43">
        <f>IF(ISNUMBER(TIMEVALUE(LEFT(Tides!C364,8))),TIMEVALUE(LEFT(Tides!C364,8)),"")</f>
        <v>0.11874999999999999</v>
      </c>
      <c r="C364" s="38">
        <f>IF(ISNUMBER(VALUE(LEFT(RIGHT(Tides!C364,6),4))),VALUE(LEFT(RIGHT(Tides!C364,6),4)),"")</f>
        <v>1.6</v>
      </c>
      <c r="D364" s="74">
        <f t="shared" si="72"/>
        <v>1.5</v>
      </c>
      <c r="E364" s="43">
        <f>IF(ISNUMBER(TIMEVALUE(LEFT(Tides!E364,8))),TIMEVALUE(LEFT(Tides!E364,8)),"")</f>
        <v>0.6333333333333333</v>
      </c>
      <c r="F364" s="38">
        <f>IF(ISNUMBER(VALUE(LEFT(RIGHT(Tides!E364,6),4))),VALUE(LEFT(RIGHT(Tides!E364,6),4)),"")</f>
        <v>2</v>
      </c>
      <c r="G364" s="74" t="str">
        <f t="shared" si="73"/>
        <v>No Restriction</v>
      </c>
      <c r="I364" s="18" t="str">
        <f t="shared" si="74"/>
        <v>Sun 26</v>
      </c>
      <c r="J364" s="9" t="str">
        <f>IF(ISTEXT(Tides!B364),Tides!B364,"")</f>
        <v/>
      </c>
      <c r="K364" s="9" t="str">
        <f>IF(ISTEXT(Tides!C364),Tides!C364,"")</f>
        <v>2:51 AM / 1.6 m</v>
      </c>
      <c r="L364" s="9" t="str">
        <f>IF(ISTEXT(Tides!D364),Tides!D364,"")</f>
        <v>9:14 AM / 3.4 m</v>
      </c>
      <c r="M364" s="9" t="str">
        <f>IF(ISTEXT(Tides!E364),Tides!E364,"")</f>
        <v>3:12 PM / 2.0 m</v>
      </c>
      <c r="N364" s="9" t="str">
        <f>IF(ISTEXT(Tides!F364),Tides!F364,"")</f>
        <v>9:15 PM / 3.5 m</v>
      </c>
      <c r="O364" s="56">
        <f t="shared" si="75"/>
        <v>5.6249999999999994E-2</v>
      </c>
      <c r="P364" s="57">
        <f t="shared" si="76"/>
        <v>0.18124999999999999</v>
      </c>
      <c r="Q364" s="56" t="str">
        <f t="shared" si="77"/>
        <v/>
      </c>
      <c r="R364" s="58" t="str">
        <f t="shared" si="78"/>
        <v/>
      </c>
      <c r="S364" s="30">
        <f>Tides!H364</f>
        <v>0.34305555555555556</v>
      </c>
      <c r="T364" s="30">
        <f>Tides!I364</f>
        <v>0.65069444444444446</v>
      </c>
    </row>
    <row r="365" spans="1:20" ht="20" customHeight="1" x14ac:dyDescent="0.15">
      <c r="A365" s="2" t="str">
        <f>Tides!A365</f>
        <v>Mon 27</v>
      </c>
      <c r="B365" s="43">
        <f>IF(ISNUMBER(TIMEVALUE(LEFT(Tides!C365,8))),TIMEVALUE(LEFT(Tides!C365,8)),"")</f>
        <v>0.15833333333333333</v>
      </c>
      <c r="C365" s="38">
        <f>IF(ISNUMBER(VALUE(LEFT(RIGHT(Tides!C365,6),4))),VALUE(LEFT(RIGHT(Tides!C365,6),4)),"")</f>
        <v>1.5</v>
      </c>
      <c r="D365" s="74">
        <f t="shared" si="72"/>
        <v>1.5</v>
      </c>
      <c r="E365" s="43">
        <f>IF(ISNUMBER(TIMEVALUE(LEFT(Tides!E365,8))),TIMEVALUE(LEFT(Tides!E365,8)),"")</f>
        <v>0.67222222222222228</v>
      </c>
      <c r="F365" s="38">
        <f>IF(ISNUMBER(VALUE(LEFT(RIGHT(Tides!E365,6),4))),VALUE(LEFT(RIGHT(Tides!E365,6),4)),"")</f>
        <v>1.8</v>
      </c>
      <c r="G365" s="74" t="str">
        <f t="shared" si="73"/>
        <v>No Restriction</v>
      </c>
      <c r="I365" s="18" t="str">
        <f t="shared" si="74"/>
        <v>Mon 27</v>
      </c>
      <c r="J365" s="9" t="str">
        <f>IF(ISTEXT(Tides!B365),Tides!B365,"")</f>
        <v/>
      </c>
      <c r="K365" s="9" t="str">
        <f>IF(ISTEXT(Tides!C365),Tides!C365,"")</f>
        <v>3:48 AM / 1.5 m</v>
      </c>
      <c r="L365" s="9" t="str">
        <f>IF(ISTEXT(Tides!D365),Tides!D365,"")</f>
        <v>10:05 AM / 3.5 m</v>
      </c>
      <c r="M365" s="9" t="str">
        <f>IF(ISTEXT(Tides!E365),Tides!E365,"")</f>
        <v>4:08 PM / 1.8 m</v>
      </c>
      <c r="N365" s="9" t="str">
        <f>IF(ISTEXT(Tides!F365),Tides!F365,"")</f>
        <v>10:09 PM / 3.6 m</v>
      </c>
      <c r="O365" s="56">
        <f t="shared" si="75"/>
        <v>9.5833333333333326E-2</v>
      </c>
      <c r="P365" s="57">
        <f t="shared" si="76"/>
        <v>0.22083333333333333</v>
      </c>
      <c r="Q365" s="56" t="str">
        <f t="shared" si="77"/>
        <v/>
      </c>
      <c r="R365" s="58" t="str">
        <f t="shared" si="78"/>
        <v/>
      </c>
      <c r="S365" s="30">
        <f>Tides!H365</f>
        <v>0.34375</v>
      </c>
      <c r="T365" s="30">
        <f>Tides!I365</f>
        <v>0.64930555555555558</v>
      </c>
    </row>
    <row r="366" spans="1:20" ht="20" customHeight="1" x14ac:dyDescent="0.15">
      <c r="A366" s="2" t="str">
        <f>Tides!A366</f>
        <v>Tue 28</v>
      </c>
      <c r="B366" s="43">
        <f>IF(ISNUMBER(TIMEVALUE(LEFT(Tides!C366,8))),TIMEVALUE(LEFT(Tides!C366,8)),"")</f>
        <v>0.19027777777777777</v>
      </c>
      <c r="C366" s="38">
        <f>IF(ISNUMBER(VALUE(LEFT(RIGHT(Tides!C366,6),4))),VALUE(LEFT(RIGHT(Tides!C366,6),4)),"")</f>
        <v>1.4</v>
      </c>
      <c r="D366" s="74">
        <f t="shared" si="72"/>
        <v>1.5</v>
      </c>
      <c r="E366" s="43">
        <f>IF(ISNUMBER(TIMEVALUE(LEFT(Tides!E366,8))),TIMEVALUE(LEFT(Tides!E366,8)),"")</f>
        <v>0.70347222222222228</v>
      </c>
      <c r="F366" s="38">
        <f>IF(ISNUMBER(VALUE(LEFT(RIGHT(Tides!E366,6),4))),VALUE(LEFT(RIGHT(Tides!E366,6),4)),"")</f>
        <v>1.6</v>
      </c>
      <c r="G366" s="74">
        <f t="shared" si="73"/>
        <v>1.5</v>
      </c>
      <c r="I366" s="18" t="str">
        <f t="shared" si="74"/>
        <v>Tue 28</v>
      </c>
      <c r="J366" s="9" t="str">
        <f>IF(ISTEXT(Tides!B366),Tides!B366,"")</f>
        <v/>
      </c>
      <c r="K366" s="9" t="str">
        <f>IF(ISTEXT(Tides!C366),Tides!C366,"")</f>
        <v>4:34 AM / 1.4 m</v>
      </c>
      <c r="L366" s="9" t="str">
        <f>IF(ISTEXT(Tides!D366),Tides!D366,"")</f>
        <v>10:49 AM / 3.6 m</v>
      </c>
      <c r="M366" s="9" t="str">
        <f>IF(ISTEXT(Tides!E366),Tides!E366,"")</f>
        <v>4:53 PM / 1.6 m</v>
      </c>
      <c r="N366" s="9" t="str">
        <f>IF(ISTEXT(Tides!F366),Tides!F366,"")</f>
        <v>10:57 PM / 3.7 m</v>
      </c>
      <c r="O366" s="56">
        <f t="shared" si="75"/>
        <v>0.12777777777777777</v>
      </c>
      <c r="P366" s="57">
        <f t="shared" si="76"/>
        <v>0.25277777777777777</v>
      </c>
      <c r="Q366" s="56">
        <f t="shared" si="77"/>
        <v>0.64097222222222228</v>
      </c>
      <c r="R366" s="58">
        <f t="shared" si="78"/>
        <v>0.76597222222222228</v>
      </c>
      <c r="S366" s="30">
        <f>Tides!H366</f>
        <v>0.34513888888888888</v>
      </c>
      <c r="T366" s="30">
        <f>Tides!I366</f>
        <v>0.64861111111111114</v>
      </c>
    </row>
    <row r="367" spans="1:20" ht="20" customHeight="1" x14ac:dyDescent="0.15">
      <c r="A367" s="2" t="str">
        <f>Tides!A367</f>
        <v>Wed 29</v>
      </c>
      <c r="B367" s="43">
        <f>IF(ISNUMBER(TIMEVALUE(LEFT(Tides!C367,8))),TIMEVALUE(LEFT(Tides!C367,8)),"")</f>
        <v>0.21875</v>
      </c>
      <c r="C367" s="38">
        <f>IF(ISNUMBER(VALUE(LEFT(RIGHT(Tides!C367,6),4))),VALUE(LEFT(RIGHT(Tides!C367,6),4)),"")</f>
        <v>1.3</v>
      </c>
      <c r="D367" s="74">
        <f t="shared" si="72"/>
        <v>2</v>
      </c>
      <c r="E367" s="43">
        <f>IF(ISNUMBER(TIMEVALUE(LEFT(Tides!E367,8))),TIMEVALUE(LEFT(Tides!E367,8)),"")</f>
        <v>0.7319444444444444</v>
      </c>
      <c r="F367" s="38">
        <f>IF(ISNUMBER(VALUE(LEFT(RIGHT(Tides!E367,6),4))),VALUE(LEFT(RIGHT(Tides!E367,6),4)),"")</f>
        <v>1.4</v>
      </c>
      <c r="G367" s="74">
        <f t="shared" si="73"/>
        <v>1.5</v>
      </c>
      <c r="I367" s="18" t="str">
        <f t="shared" si="74"/>
        <v>Wed 29</v>
      </c>
      <c r="J367" s="9" t="str">
        <f>IF(ISTEXT(Tides!B367),Tides!B367,"")</f>
        <v/>
      </c>
      <c r="K367" s="9" t="str">
        <f>IF(ISTEXT(Tides!C367),Tides!C367,"")</f>
        <v>5:15 AM / 1.3 m</v>
      </c>
      <c r="L367" s="9" t="str">
        <f>IF(ISTEXT(Tides!D367),Tides!D367,"")</f>
        <v>11:29 AM / 3.8 m</v>
      </c>
      <c r="M367" s="9" t="str">
        <f>IF(ISTEXT(Tides!E367),Tides!E367,"")</f>
        <v>5:34 PM / 1.4 m</v>
      </c>
      <c r="N367" s="9" t="str">
        <f>IF(ISTEXT(Tides!F367),Tides!F367,"")</f>
        <v>11:40 PM / 3.8 m</v>
      </c>
      <c r="O367" s="56">
        <f t="shared" si="75"/>
        <v>0.13541666666666669</v>
      </c>
      <c r="P367" s="57">
        <f t="shared" si="76"/>
        <v>0.30208333333333331</v>
      </c>
      <c r="Q367" s="56">
        <f t="shared" si="77"/>
        <v>0.6694444444444444</v>
      </c>
      <c r="R367" s="58">
        <f t="shared" si="78"/>
        <v>0.7944444444444444</v>
      </c>
      <c r="S367" s="30">
        <f>Tides!H367</f>
        <v>0.34652777777777777</v>
      </c>
      <c r="T367" s="30">
        <f>Tides!I367</f>
        <v>0.6479166666666667</v>
      </c>
    </row>
    <row r="368" spans="1:20" ht="20" customHeight="1" thickBot="1" x14ac:dyDescent="0.2">
      <c r="A368" s="2" t="str">
        <f>Tides!A368</f>
        <v>Thu 30</v>
      </c>
      <c r="B368" s="43">
        <f>IF(ISNUMBER(TIMEVALUE(LEFT(Tides!C368,8))),TIMEVALUE(LEFT(Tides!C368,8)),"")</f>
        <v>0.24444444444444444</v>
      </c>
      <c r="C368" s="38">
        <f>IF(ISNUMBER(VALUE(LEFT(RIGHT(Tides!C368,6),4))),VALUE(LEFT(RIGHT(Tides!C368,6),4)),"")</f>
        <v>1.2</v>
      </c>
      <c r="D368" s="74">
        <f t="shared" si="72"/>
        <v>2</v>
      </c>
      <c r="E368" s="43">
        <f>IF(ISNUMBER(TIMEVALUE(LEFT(Tides!E368,8))),TIMEVALUE(LEFT(Tides!E368,8)),"")</f>
        <v>0.75763888888888886</v>
      </c>
      <c r="F368" s="38">
        <f>IF(ISNUMBER(VALUE(LEFT(RIGHT(Tides!E368,6),4))),VALUE(LEFT(RIGHT(Tides!E368,6),4)),"")</f>
        <v>1.2</v>
      </c>
      <c r="G368" s="74">
        <f t="shared" si="73"/>
        <v>2</v>
      </c>
      <c r="I368" s="21" t="str">
        <f t="shared" si="74"/>
        <v>Thu 30</v>
      </c>
      <c r="J368" s="11" t="str">
        <f>IF(ISTEXT(Tides!B368),Tides!B368,"")</f>
        <v/>
      </c>
      <c r="K368" s="11" t="str">
        <f>IF(ISTEXT(Tides!C368),Tides!C368,"")</f>
        <v>5:52 AM / 1.2 m</v>
      </c>
      <c r="L368" s="11" t="str">
        <f>IF(ISTEXT(Tides!D368),Tides!D368,"")</f>
        <v>12:05 PM / 3.9 m</v>
      </c>
      <c r="M368" s="11" t="str">
        <f>IF(ISTEXT(Tides!E368),Tides!E368,"")</f>
        <v>6:11 PM / 1.2 m</v>
      </c>
      <c r="N368" s="11" t="str">
        <f>IF(ISTEXT(Tides!F368),Tides!F368,"")</f>
        <v/>
      </c>
      <c r="O368" s="59">
        <f t="shared" si="75"/>
        <v>0.16111111111111109</v>
      </c>
      <c r="P368" s="60">
        <f t="shared" si="76"/>
        <v>0.32777777777777778</v>
      </c>
      <c r="Q368" s="59">
        <f t="shared" si="77"/>
        <v>0.67430555555555549</v>
      </c>
      <c r="R368" s="61">
        <f t="shared" si="78"/>
        <v>0.84097222222222223</v>
      </c>
      <c r="S368" s="30">
        <f>Tides!H368</f>
        <v>0.34791666666666665</v>
      </c>
      <c r="T368" s="30">
        <f>Tides!I368</f>
        <v>0.64722222222222225</v>
      </c>
    </row>
    <row r="369" spans="1:20" ht="20" customHeight="1" x14ac:dyDescent="0.15">
      <c r="D369" s="39"/>
      <c r="G369" s="39"/>
    </row>
    <row r="370" spans="1:20" s="6" customFormat="1" ht="20" customHeight="1" thickBot="1" x14ac:dyDescent="0.2">
      <c r="A370" s="5">
        <f>Tides!A370</f>
        <v>47088</v>
      </c>
      <c r="B370" s="41"/>
      <c r="C370" s="42" t="str">
        <f>IF(ISNUMBER(VALUE(LEFT(RIGHT(Tides!C370,6),4))),VALUE(LEFT(RIGHT(Tides!C370,6),4)),"")</f>
        <v/>
      </c>
      <c r="D370" s="42"/>
      <c r="E370" s="41"/>
      <c r="F370" s="42" t="str">
        <f>IF(ISNUMBER(VALUE(LEFT(RIGHT(Tides!E370,6),4))),VALUE(LEFT(RIGHT(Tides!E370,6),4)),"")</f>
        <v/>
      </c>
      <c r="G370" s="42"/>
      <c r="I370" s="85">
        <f>A370</f>
        <v>47088</v>
      </c>
      <c r="J370" s="85"/>
      <c r="K370" s="85"/>
      <c r="O370" s="49"/>
      <c r="P370" s="50"/>
      <c r="Q370" s="49"/>
      <c r="R370" s="50"/>
      <c r="S370" s="51"/>
      <c r="T370" s="51"/>
    </row>
    <row r="371" spans="1:20" ht="29.75" customHeight="1" x14ac:dyDescent="0.15">
      <c r="A371" s="1" t="s">
        <v>8</v>
      </c>
      <c r="B371" s="88" t="s">
        <v>9</v>
      </c>
      <c r="C371" s="88"/>
      <c r="D371" s="37" t="s">
        <v>244</v>
      </c>
      <c r="E371" s="88" t="s">
        <v>10</v>
      </c>
      <c r="F371" s="88"/>
      <c r="G371" s="37" t="s">
        <v>244</v>
      </c>
      <c r="I371" s="17" t="s">
        <v>8</v>
      </c>
      <c r="J371" s="8" t="s">
        <v>2</v>
      </c>
      <c r="K371" s="8" t="s">
        <v>3</v>
      </c>
      <c r="L371" s="8" t="s">
        <v>2</v>
      </c>
      <c r="M371" s="8" t="s">
        <v>3</v>
      </c>
      <c r="N371" s="8" t="s">
        <v>2</v>
      </c>
      <c r="O371" s="52" t="s">
        <v>11</v>
      </c>
      <c r="P371" s="53" t="s">
        <v>12</v>
      </c>
      <c r="Q371" s="52" t="s">
        <v>11</v>
      </c>
      <c r="R371" s="54" t="s">
        <v>12</v>
      </c>
      <c r="S371" s="55" t="s">
        <v>5</v>
      </c>
      <c r="T371" s="55" t="s">
        <v>6</v>
      </c>
    </row>
    <row r="372" spans="1:20" ht="20" customHeight="1" x14ac:dyDescent="0.15">
      <c r="A372" s="2" t="str">
        <f>Tides!A372</f>
        <v>Fri 1</v>
      </c>
      <c r="B372" s="43">
        <f>IF(ISNUMBER(TIMEVALUE(LEFT(Tides!C372,8))),TIMEVALUE(LEFT(Tides!C372,8)),"")</f>
        <v>0.26944444444444443</v>
      </c>
      <c r="C372" s="38">
        <f>IF(ISNUMBER(VALUE(LEFT(RIGHT(Tides!C372,6),4))),VALUE(LEFT(RIGHT(Tides!C372,6),4)),"")</f>
        <v>1.1000000000000001</v>
      </c>
      <c r="D372" s="74">
        <f t="shared" ref="D372:D402" si="79">IF(OR(C372&gt;$W$8,ISNUMBER(C372)=FALSE),$X$8,IF(C372&gt;$W$7,$X$7,IF(C372&gt;$W$6,$X$6,IF(C372&gt;$W$5,$X$5,$X$4))))</f>
        <v>2</v>
      </c>
      <c r="E372" s="43">
        <f>IF(ISNUMBER(TIMEVALUE(LEFT(Tides!E372,8))),TIMEVALUE(LEFT(Tides!E372,8)),"")</f>
        <v>0.78333333333333333</v>
      </c>
      <c r="F372" s="38">
        <f>IF(ISNUMBER(VALUE(LEFT(RIGHT(Tides!E372,6),4))),VALUE(LEFT(RIGHT(Tides!E372,6),4)),"")</f>
        <v>1.1000000000000001</v>
      </c>
      <c r="G372" s="74">
        <f t="shared" ref="G372:G402" si="80">IF(OR(F372&gt;$W$8,ISNUMBER(F372)=FALSE),$X$8,IF(F372&gt;$W$7,$X$7,IF(F372&gt;$W$6,$X$6,IF(F372&gt;$W$5,$X$5,$X$4))))</f>
        <v>2</v>
      </c>
      <c r="I372" s="18" t="str">
        <f t="shared" ref="I372:I402" si="81">A372</f>
        <v>Fri 1</v>
      </c>
      <c r="J372" s="9" t="str">
        <f>IF(ISTEXT(Tides!B372),Tides!B372,"")</f>
        <v>12:20 AM / 3.9 m</v>
      </c>
      <c r="K372" s="9" t="str">
        <f>IF(ISTEXT(Tides!C372),Tides!C372,"")</f>
        <v>6:28 AM / 1.1 m</v>
      </c>
      <c r="L372" s="9" t="str">
        <f>IF(ISTEXT(Tides!D372),Tides!D372,"")</f>
        <v>12:41 PM / 4.0 m</v>
      </c>
      <c r="M372" s="9" t="str">
        <f>IF(ISTEXT(Tides!E372),Tides!E372,"")</f>
        <v>6:48 PM / 1.1 m</v>
      </c>
      <c r="N372" s="9" t="str">
        <f>IF(ISTEXT(Tides!F372),Tides!F372,"")</f>
        <v/>
      </c>
      <c r="O372" s="56">
        <f t="shared" ref="O372:O402" si="82">IF(AND(ISNUMBER(D372),D372&gt;0),IF((B372-D372/24)&gt;0,B372-D372/24,B372+24-D372/24),"")</f>
        <v>0.18611111111111112</v>
      </c>
      <c r="P372" s="57">
        <f t="shared" ref="P372:P402" si="83">IF(AND(ISNUMBER(D372),D372&gt;0),B372+D372/24,"")</f>
        <v>0.35277777777777775</v>
      </c>
      <c r="Q372" s="56">
        <f t="shared" ref="Q372:Q402" si="84">IF(AND(ISNUMBER(G372),G372&gt;0),IF((E372-G372/24)&gt;0,E372-G372/24,E372+24-G372/24),"")</f>
        <v>0.7</v>
      </c>
      <c r="R372" s="58">
        <f t="shared" ref="R372:R402" si="85">IF(AND(ISNUMBER(G372),G372&gt;0),E372+G372/24,"")</f>
        <v>0.8666666666666667</v>
      </c>
      <c r="S372" s="30">
        <f>Tides!H372</f>
        <v>0.34930555555555554</v>
      </c>
      <c r="T372" s="30">
        <f>Tides!I372</f>
        <v>0.64652777777777781</v>
      </c>
    </row>
    <row r="373" spans="1:20" ht="20" customHeight="1" x14ac:dyDescent="0.15">
      <c r="A373" s="2" t="str">
        <f>Tides!A373</f>
        <v>Sat 2</v>
      </c>
      <c r="B373" s="43">
        <f>IF(ISNUMBER(TIMEVALUE(LEFT(Tides!C373,8))),TIMEVALUE(LEFT(Tides!C373,8)),"")</f>
        <v>0.29375000000000001</v>
      </c>
      <c r="C373" s="38">
        <f>IF(ISNUMBER(VALUE(LEFT(RIGHT(Tides!C373,6),4))),VALUE(LEFT(RIGHT(Tides!C373,6),4)),"")</f>
        <v>1.1000000000000001</v>
      </c>
      <c r="D373" s="74">
        <f t="shared" si="79"/>
        <v>2</v>
      </c>
      <c r="E373" s="43">
        <f>IF(ISNUMBER(TIMEVALUE(LEFT(Tides!E373,8))),TIMEVALUE(LEFT(Tides!E373,8)),"")</f>
        <v>0.80833333333333335</v>
      </c>
      <c r="F373" s="38">
        <f>IF(ISNUMBER(VALUE(LEFT(RIGHT(Tides!E373,6),4))),VALUE(LEFT(RIGHT(Tides!E373,6),4)),"")</f>
        <v>1</v>
      </c>
      <c r="G373" s="74">
        <f t="shared" si="80"/>
        <v>2</v>
      </c>
      <c r="I373" s="18" t="str">
        <f t="shared" si="81"/>
        <v>Sat 2</v>
      </c>
      <c r="J373" s="9" t="str">
        <f>IF(ISTEXT(Tides!B373),Tides!B373,"")</f>
        <v>1:00 AM / 4.0 m</v>
      </c>
      <c r="K373" s="9" t="str">
        <f>IF(ISTEXT(Tides!C373),Tides!C373,"")</f>
        <v>7:03 AM / 1.1 m</v>
      </c>
      <c r="L373" s="9" t="str">
        <f>IF(ISTEXT(Tides!D373),Tides!D373,"")</f>
        <v>1:16 PM / 4.1 m</v>
      </c>
      <c r="M373" s="9" t="str">
        <f>IF(ISTEXT(Tides!E373),Tides!E373,"")</f>
        <v>7:24 PM / 1.0 m</v>
      </c>
      <c r="N373" s="9" t="str">
        <f>IF(ISTEXT(Tides!F373),Tides!F373,"")</f>
        <v/>
      </c>
      <c r="O373" s="56">
        <f t="shared" si="82"/>
        <v>0.2104166666666667</v>
      </c>
      <c r="P373" s="57">
        <f t="shared" si="83"/>
        <v>0.37708333333333333</v>
      </c>
      <c r="Q373" s="56">
        <f t="shared" si="84"/>
        <v>0.72499999999999998</v>
      </c>
      <c r="R373" s="58">
        <f t="shared" si="85"/>
        <v>0.89166666666666672</v>
      </c>
      <c r="S373" s="30">
        <f>Tides!H373</f>
        <v>0.35</v>
      </c>
      <c r="T373" s="30">
        <f>Tides!I373</f>
        <v>0.64583333333333337</v>
      </c>
    </row>
    <row r="374" spans="1:20" ht="20" customHeight="1" x14ac:dyDescent="0.15">
      <c r="A374" s="2" t="str">
        <f>Tides!A374</f>
        <v>Sun 3</v>
      </c>
      <c r="B374" s="43">
        <f>IF(ISNUMBER(TIMEVALUE(LEFT(Tides!C374,8))),TIMEVALUE(LEFT(Tides!C374,8)),"")</f>
        <v>0.31874999999999998</v>
      </c>
      <c r="C374" s="38">
        <f>IF(ISNUMBER(VALUE(LEFT(RIGHT(Tides!C374,6),4))),VALUE(LEFT(RIGHT(Tides!C374,6),4)),"")</f>
        <v>1.1000000000000001</v>
      </c>
      <c r="D374" s="74">
        <f t="shared" si="79"/>
        <v>2</v>
      </c>
      <c r="E374" s="43">
        <f>IF(ISNUMBER(TIMEVALUE(LEFT(Tides!E374,8))),TIMEVALUE(LEFT(Tides!E374,8)),"")</f>
        <v>0.83472222222222225</v>
      </c>
      <c r="F374" s="38">
        <f>IF(ISNUMBER(VALUE(LEFT(RIGHT(Tides!E374,6),4))),VALUE(LEFT(RIGHT(Tides!E374,6),4)),"")</f>
        <v>0.9</v>
      </c>
      <c r="G374" s="74">
        <f t="shared" si="80"/>
        <v>2</v>
      </c>
      <c r="I374" s="18" t="str">
        <f t="shared" si="81"/>
        <v>Sun 3</v>
      </c>
      <c r="J374" s="9" t="str">
        <f>IF(ISTEXT(Tides!B374),Tides!B374,"")</f>
        <v>1:39 AM / 4.1 m</v>
      </c>
      <c r="K374" s="9" t="str">
        <f>IF(ISTEXT(Tides!C374),Tides!C374,"")</f>
        <v>7:39 AM / 1.1 m</v>
      </c>
      <c r="L374" s="9" t="str">
        <f>IF(ISTEXT(Tides!D374),Tides!D374,"")</f>
        <v>1:52 PM / 4.2 m</v>
      </c>
      <c r="M374" s="9" t="str">
        <f>IF(ISTEXT(Tides!E374),Tides!E374,"")</f>
        <v>8:02 PM / 0.9 m</v>
      </c>
      <c r="N374" s="9" t="str">
        <f>IF(ISTEXT(Tides!F374),Tides!F374,"")</f>
        <v/>
      </c>
      <c r="O374" s="56">
        <f t="shared" si="82"/>
        <v>0.23541666666666666</v>
      </c>
      <c r="P374" s="57">
        <f t="shared" si="83"/>
        <v>0.40208333333333329</v>
      </c>
      <c r="Q374" s="56">
        <f t="shared" si="84"/>
        <v>0.75138888888888888</v>
      </c>
      <c r="R374" s="58">
        <f t="shared" si="85"/>
        <v>0.91805555555555562</v>
      </c>
      <c r="S374" s="30">
        <f>Tides!H374</f>
        <v>0.35138888888888886</v>
      </c>
      <c r="T374" s="30">
        <f>Tides!I374</f>
        <v>0.64513888888888893</v>
      </c>
    </row>
    <row r="375" spans="1:20" ht="20" customHeight="1" x14ac:dyDescent="0.15">
      <c r="A375" s="2" t="str">
        <f>Tides!A375</f>
        <v>Mon 4</v>
      </c>
      <c r="B375" s="43">
        <f>IF(ISNUMBER(TIMEVALUE(LEFT(Tides!C375,8))),TIMEVALUE(LEFT(Tides!C375,8)),"")</f>
        <v>0.34444444444444444</v>
      </c>
      <c r="C375" s="38">
        <f>IF(ISNUMBER(VALUE(LEFT(RIGHT(Tides!C375,6),4))),VALUE(LEFT(RIGHT(Tides!C375,6),4)),"")</f>
        <v>1.1000000000000001</v>
      </c>
      <c r="D375" s="74">
        <f t="shared" si="79"/>
        <v>2</v>
      </c>
      <c r="E375" s="43">
        <f>IF(ISNUMBER(TIMEVALUE(LEFT(Tides!E375,8))),TIMEVALUE(LEFT(Tides!E375,8)),"")</f>
        <v>0.8618055555555556</v>
      </c>
      <c r="F375" s="38">
        <f>IF(ISNUMBER(VALUE(LEFT(RIGHT(Tides!E375,6),4))),VALUE(LEFT(RIGHT(Tides!E375,6),4)),"")</f>
        <v>0.8</v>
      </c>
      <c r="G375" s="74">
        <f t="shared" si="80"/>
        <v>2</v>
      </c>
      <c r="I375" s="18" t="str">
        <f t="shared" si="81"/>
        <v>Mon 4</v>
      </c>
      <c r="J375" s="9" t="str">
        <f>IF(ISTEXT(Tides!B375),Tides!B375,"")</f>
        <v>2:20 AM / 4.1 m</v>
      </c>
      <c r="K375" s="9" t="str">
        <f>IF(ISTEXT(Tides!C375),Tides!C375,"")</f>
        <v>8:16 AM / 1.1 m</v>
      </c>
      <c r="L375" s="9" t="str">
        <f>IF(ISTEXT(Tides!D375),Tides!D375,"")</f>
        <v>2:29 PM / 4.2 m</v>
      </c>
      <c r="M375" s="9" t="str">
        <f>IF(ISTEXT(Tides!E375),Tides!E375,"")</f>
        <v>8:41 PM / 0.8 m</v>
      </c>
      <c r="N375" s="9" t="str">
        <f>IF(ISTEXT(Tides!F375),Tides!F375,"")</f>
        <v/>
      </c>
      <c r="O375" s="56">
        <f t="shared" si="82"/>
        <v>0.26111111111111113</v>
      </c>
      <c r="P375" s="57">
        <f t="shared" si="83"/>
        <v>0.42777777777777776</v>
      </c>
      <c r="Q375" s="56">
        <f t="shared" si="84"/>
        <v>0.77847222222222223</v>
      </c>
      <c r="R375" s="58">
        <f t="shared" si="85"/>
        <v>0.94513888888888897</v>
      </c>
      <c r="S375" s="30">
        <f>Tides!H375</f>
        <v>0.3527777777777778</v>
      </c>
      <c r="T375" s="30">
        <f>Tides!I375</f>
        <v>0.64444444444444449</v>
      </c>
    </row>
    <row r="376" spans="1:20" ht="20" customHeight="1" x14ac:dyDescent="0.15">
      <c r="A376" s="2" t="str">
        <f>Tides!A376</f>
        <v>Tue 5</v>
      </c>
      <c r="B376" s="43">
        <f>IF(ISNUMBER(TIMEVALUE(LEFT(Tides!C376,8))),TIMEVALUE(LEFT(Tides!C376,8)),"")</f>
        <v>0.37222222222222223</v>
      </c>
      <c r="C376" s="38">
        <f>IF(ISNUMBER(VALUE(LEFT(RIGHT(Tides!C376,6),4))),VALUE(LEFT(RIGHT(Tides!C376,6),4)),"")</f>
        <v>1.2</v>
      </c>
      <c r="D376" s="74">
        <f t="shared" si="79"/>
        <v>2</v>
      </c>
      <c r="E376" s="43">
        <f>IF(ISNUMBER(TIMEVALUE(LEFT(Tides!E376,8))),TIMEVALUE(LEFT(Tides!E376,8)),"")</f>
        <v>0.89097222222222228</v>
      </c>
      <c r="F376" s="38">
        <f>IF(ISNUMBER(VALUE(LEFT(RIGHT(Tides!E376,6),4))),VALUE(LEFT(RIGHT(Tides!E376,6),4)),"")</f>
        <v>0.9</v>
      </c>
      <c r="G376" s="74">
        <f t="shared" si="80"/>
        <v>2</v>
      </c>
      <c r="I376" s="18" t="str">
        <f t="shared" si="81"/>
        <v>Tue 5</v>
      </c>
      <c r="J376" s="9" t="str">
        <f>IF(ISTEXT(Tides!B376),Tides!B376,"")</f>
        <v>3:03 AM / 4.0 m</v>
      </c>
      <c r="K376" s="9" t="str">
        <f>IF(ISTEXT(Tides!C376),Tides!C376,"")</f>
        <v>8:56 AM / 1.2 m</v>
      </c>
      <c r="L376" s="9" t="str">
        <f>IF(ISTEXT(Tides!D376),Tides!D376,"")</f>
        <v>3:10 PM / 4.1 m</v>
      </c>
      <c r="M376" s="9" t="str">
        <f>IF(ISTEXT(Tides!E376),Tides!E376,"")</f>
        <v>9:23 PM / 0.9 m</v>
      </c>
      <c r="N376" s="9" t="str">
        <f>IF(ISTEXT(Tides!F376),Tides!F376,"")</f>
        <v/>
      </c>
      <c r="O376" s="56">
        <f t="shared" si="82"/>
        <v>0.28888888888888892</v>
      </c>
      <c r="P376" s="57">
        <f t="shared" si="83"/>
        <v>0.45555555555555555</v>
      </c>
      <c r="Q376" s="56">
        <f t="shared" si="84"/>
        <v>0.80763888888888891</v>
      </c>
      <c r="R376" s="58">
        <f t="shared" si="85"/>
        <v>0.97430555555555565</v>
      </c>
      <c r="S376" s="30">
        <f>Tides!H376</f>
        <v>0.35347222222222224</v>
      </c>
      <c r="T376" s="30">
        <f>Tides!I376</f>
        <v>0.64444444444444449</v>
      </c>
    </row>
    <row r="377" spans="1:20" ht="20" customHeight="1" x14ac:dyDescent="0.15">
      <c r="A377" s="2" t="str">
        <f>Tides!A377</f>
        <v>Wed 6</v>
      </c>
      <c r="B377" s="43">
        <f>IF(ISNUMBER(TIMEVALUE(LEFT(Tides!C377,8))),TIMEVALUE(LEFT(Tides!C377,8)),"")</f>
        <v>0.40069444444444446</v>
      </c>
      <c r="C377" s="38">
        <f>IF(ISNUMBER(VALUE(LEFT(RIGHT(Tides!C377,6),4))),VALUE(LEFT(RIGHT(Tides!C377,6),4)),"")</f>
        <v>1.3</v>
      </c>
      <c r="D377" s="74">
        <f t="shared" si="79"/>
        <v>2</v>
      </c>
      <c r="E377" s="43">
        <f>IF(ISNUMBER(TIMEVALUE(LEFT(Tides!E377,8))),TIMEVALUE(LEFT(Tides!E377,8)),"")</f>
        <v>0.92291666666666672</v>
      </c>
      <c r="F377" s="38">
        <f>IF(ISNUMBER(VALUE(LEFT(RIGHT(Tides!E377,6),4))),VALUE(LEFT(RIGHT(Tides!E377,6),4)),"")</f>
        <v>0.9</v>
      </c>
      <c r="G377" s="74">
        <f t="shared" si="80"/>
        <v>2</v>
      </c>
      <c r="I377" s="18" t="str">
        <f t="shared" si="81"/>
        <v>Wed 6</v>
      </c>
      <c r="J377" s="9" t="str">
        <f>IF(ISTEXT(Tides!B377),Tides!B377,"")</f>
        <v>3:49 AM / 3.9 m</v>
      </c>
      <c r="K377" s="9" t="str">
        <f>IF(ISTEXT(Tides!C377),Tides!C377,"")</f>
        <v>9:37 AM / 1.3 m</v>
      </c>
      <c r="L377" s="9" t="str">
        <f>IF(ISTEXT(Tides!D377),Tides!D377,"")</f>
        <v>3:54 PM / 4.1 m</v>
      </c>
      <c r="M377" s="9" t="str">
        <f>IF(ISTEXT(Tides!E377),Tides!E377,"")</f>
        <v>10:09 PM / 0.9 m</v>
      </c>
      <c r="N377" s="9" t="str">
        <f>IF(ISTEXT(Tides!F377),Tides!F377,"")</f>
        <v/>
      </c>
      <c r="O377" s="56">
        <f t="shared" si="82"/>
        <v>0.31736111111111115</v>
      </c>
      <c r="P377" s="57">
        <f t="shared" si="83"/>
        <v>0.48402777777777778</v>
      </c>
      <c r="Q377" s="56">
        <f t="shared" si="84"/>
        <v>0.83958333333333335</v>
      </c>
      <c r="R377" s="58">
        <f t="shared" si="85"/>
        <v>1.0062500000000001</v>
      </c>
      <c r="S377" s="30">
        <f>Tides!H377</f>
        <v>0.35486111111111113</v>
      </c>
      <c r="T377" s="30">
        <f>Tides!I377</f>
        <v>0.64375000000000004</v>
      </c>
    </row>
    <row r="378" spans="1:20" ht="20" customHeight="1" x14ac:dyDescent="0.15">
      <c r="A378" s="2" t="str">
        <f>Tides!A378</f>
        <v>Thu 7</v>
      </c>
      <c r="B378" s="43">
        <f>IF(ISNUMBER(TIMEVALUE(LEFT(Tides!C378,8))),TIMEVALUE(LEFT(Tides!C378,8)),"")</f>
        <v>0.43333333333333335</v>
      </c>
      <c r="C378" s="38">
        <f>IF(ISNUMBER(VALUE(LEFT(RIGHT(Tides!C378,6),4))),VALUE(LEFT(RIGHT(Tides!C378,6),4)),"")</f>
        <v>1.4</v>
      </c>
      <c r="D378" s="74">
        <f t="shared" si="79"/>
        <v>1.5</v>
      </c>
      <c r="E378" s="43">
        <f>IF(ISNUMBER(TIMEVALUE(LEFT(Tides!E378,8))),TIMEVALUE(LEFT(Tides!E378,8)),"")</f>
        <v>0.95833333333333337</v>
      </c>
      <c r="F378" s="38">
        <f>IF(ISNUMBER(VALUE(LEFT(RIGHT(Tides!E378,6),4))),VALUE(LEFT(RIGHT(Tides!E378,6),4)),"")</f>
        <v>1</v>
      </c>
      <c r="G378" s="74">
        <f t="shared" si="80"/>
        <v>2</v>
      </c>
      <c r="I378" s="18" t="str">
        <f t="shared" si="81"/>
        <v>Thu 7</v>
      </c>
      <c r="J378" s="9" t="str">
        <f>IF(ISTEXT(Tides!B378),Tides!B378,"")</f>
        <v>4:39 AM / 3.8 m</v>
      </c>
      <c r="K378" s="9" t="str">
        <f>IF(ISTEXT(Tides!C378),Tides!C378,"")</f>
        <v>10:24 AM / 1.4 m</v>
      </c>
      <c r="L378" s="9" t="str">
        <f>IF(ISTEXT(Tides!D378),Tides!D378,"")</f>
        <v>4:44 PM / 4.0 m</v>
      </c>
      <c r="M378" s="9" t="str">
        <f>IF(ISTEXT(Tides!E378),Tides!E378,"")</f>
        <v>11:00 PM / 1.0 m</v>
      </c>
      <c r="N378" s="9" t="str">
        <f>IF(ISTEXT(Tides!F378),Tides!F378,"")</f>
        <v/>
      </c>
      <c r="O378" s="56">
        <f t="shared" si="82"/>
        <v>0.37083333333333335</v>
      </c>
      <c r="P378" s="57">
        <f t="shared" si="83"/>
        <v>0.49583333333333335</v>
      </c>
      <c r="Q378" s="56">
        <f t="shared" si="84"/>
        <v>0.875</v>
      </c>
      <c r="R378" s="58">
        <f t="shared" si="85"/>
        <v>1.0416666666666667</v>
      </c>
      <c r="S378" s="30">
        <f>Tides!H378</f>
        <v>0.35555555555555557</v>
      </c>
      <c r="T378" s="30">
        <f>Tides!I378</f>
        <v>0.6430555555555556</v>
      </c>
    </row>
    <row r="379" spans="1:20" ht="20" customHeight="1" x14ac:dyDescent="0.15">
      <c r="A379" s="2" t="str">
        <f>Tides!A379</f>
        <v>Fri 8</v>
      </c>
      <c r="B379" s="43">
        <f>IF(ISNUMBER(TIMEVALUE(LEFT(Tides!C379,8))),TIMEVALUE(LEFT(Tides!C379,8)),"")</f>
        <v>0.47013888888888888</v>
      </c>
      <c r="C379" s="38">
        <f>IF(ISNUMBER(VALUE(LEFT(RIGHT(Tides!C379,6),4))),VALUE(LEFT(RIGHT(Tides!C379,6),4)),"")</f>
        <v>1.6</v>
      </c>
      <c r="D379" s="74">
        <f t="shared" si="79"/>
        <v>1.5</v>
      </c>
      <c r="E379" s="43">
        <f>IF(ISNUMBER(TIMEVALUE(LEFT(Tides!E379,8))),TIMEVALUE(LEFT(Tides!E379,8)),"")</f>
        <v>0.99930555555555556</v>
      </c>
      <c r="F379" s="38">
        <f>IF(ISNUMBER(VALUE(LEFT(RIGHT(Tides!E379,6),4))),VALUE(LEFT(RIGHT(Tides!E379,6),4)),"")</f>
        <v>1.1000000000000001</v>
      </c>
      <c r="G379" s="74">
        <f t="shared" si="80"/>
        <v>2</v>
      </c>
      <c r="I379" s="18" t="str">
        <f t="shared" si="81"/>
        <v>Fri 8</v>
      </c>
      <c r="J379" s="9" t="str">
        <f>IF(ISTEXT(Tides!B379),Tides!B379,"")</f>
        <v>5:36 AM / 3.7 m</v>
      </c>
      <c r="K379" s="9" t="str">
        <f>IF(ISTEXT(Tides!C379),Tides!C379,"")</f>
        <v>11:17 AM / 1.6 m</v>
      </c>
      <c r="L379" s="9" t="str">
        <f>IF(ISTEXT(Tides!D379),Tides!D379,"")</f>
        <v>5:40 PM / 3.9 m</v>
      </c>
      <c r="M379" s="9" t="str">
        <f>IF(ISTEXT(Tides!E379),Tides!E379,"")</f>
        <v>11:59 PM / 1.1 m</v>
      </c>
      <c r="N379" s="9" t="str">
        <f>IF(ISTEXT(Tides!F379),Tides!F379,"")</f>
        <v/>
      </c>
      <c r="O379" s="56">
        <f t="shared" si="82"/>
        <v>0.40763888888888888</v>
      </c>
      <c r="P379" s="57">
        <f t="shared" si="83"/>
        <v>0.53263888888888888</v>
      </c>
      <c r="Q379" s="56">
        <f t="shared" si="84"/>
        <v>0.91597222222222219</v>
      </c>
      <c r="R379" s="58">
        <f t="shared" si="85"/>
        <v>1.0826388888888889</v>
      </c>
      <c r="S379" s="30">
        <f>Tides!H379</f>
        <v>0.35694444444444445</v>
      </c>
      <c r="T379" s="30">
        <f>Tides!I379</f>
        <v>0.6430555555555556</v>
      </c>
    </row>
    <row r="380" spans="1:20" ht="20" customHeight="1" x14ac:dyDescent="0.15">
      <c r="A380" s="2" t="str">
        <f>Tides!A380</f>
        <v>Sat 9</v>
      </c>
      <c r="B380" s="43">
        <f>IF(ISNUMBER(TIMEVALUE(LEFT(Tides!C380,8))),TIMEVALUE(LEFT(Tides!C380,8)),"")</f>
        <v>0.5131944444444444</v>
      </c>
      <c r="C380" s="38">
        <f>IF(ISNUMBER(VALUE(LEFT(RIGHT(Tides!C380,6),4))),VALUE(LEFT(RIGHT(Tides!C380,6),4)),"")</f>
        <v>1.7</v>
      </c>
      <c r="D380" s="74">
        <f t="shared" si="79"/>
        <v>1</v>
      </c>
      <c r="E380" s="43" t="str">
        <f>IF(ISNUMBER(TIMEVALUE(LEFT(Tides!E380,8))),TIMEVALUE(LEFT(Tides!E380,8)),"")</f>
        <v/>
      </c>
      <c r="F380" s="38" t="str">
        <f>IF(ISNUMBER(VALUE(LEFT(RIGHT(Tides!E380,6),4))),VALUE(LEFT(RIGHT(Tides!E380,6),4)),"")</f>
        <v/>
      </c>
      <c r="G380" s="74" t="str">
        <f t="shared" si="80"/>
        <v>No Restriction</v>
      </c>
      <c r="I380" s="18" t="str">
        <f t="shared" si="81"/>
        <v>Sat 9</v>
      </c>
      <c r="J380" s="9" t="str">
        <f>IF(ISTEXT(Tides!B380),Tides!B380,"")</f>
        <v>6:39 AM / 3.6 m</v>
      </c>
      <c r="K380" s="9" t="str">
        <f>IF(ISTEXT(Tides!C380),Tides!C380,"")</f>
        <v>12:19 PM / 1.7 m</v>
      </c>
      <c r="L380" s="9" t="str">
        <f>IF(ISTEXT(Tides!D380),Tides!D380,"")</f>
        <v>6:44 PM / 3.8 m</v>
      </c>
      <c r="M380" s="9" t="str">
        <f>IF(ISTEXT(Tides!E380),Tides!E380,"")</f>
        <v/>
      </c>
      <c r="N380" s="9" t="str">
        <f>IF(ISTEXT(Tides!F380),Tides!F380,"")</f>
        <v/>
      </c>
      <c r="O380" s="56">
        <f t="shared" si="82"/>
        <v>0.47152777777777771</v>
      </c>
      <c r="P380" s="57">
        <f t="shared" si="83"/>
        <v>0.55486111111111103</v>
      </c>
      <c r="Q380" s="56" t="str">
        <f t="shared" si="84"/>
        <v/>
      </c>
      <c r="R380" s="58" t="str">
        <f t="shared" si="85"/>
        <v/>
      </c>
      <c r="S380" s="30">
        <f>Tides!H380</f>
        <v>0.3576388888888889</v>
      </c>
      <c r="T380" s="30">
        <f>Tides!I380</f>
        <v>0.6430555555555556</v>
      </c>
    </row>
    <row r="381" spans="1:20" ht="20" customHeight="1" x14ac:dyDescent="0.15">
      <c r="A381" s="2" t="str">
        <f>Tides!A381</f>
        <v>Sun 10</v>
      </c>
      <c r="B381" s="43">
        <f>IF(ISNUMBER(TIMEVALUE(LEFT(Tides!C381,8))),TIMEVALUE(LEFT(Tides!C381,8)),"")</f>
        <v>4.7222222222222221E-2</v>
      </c>
      <c r="C381" s="38">
        <f>IF(ISNUMBER(VALUE(LEFT(RIGHT(Tides!C381,6),4))),VALUE(LEFT(RIGHT(Tides!C381,6),4)),"")</f>
        <v>1.2</v>
      </c>
      <c r="D381" s="74">
        <f t="shared" si="79"/>
        <v>2</v>
      </c>
      <c r="E381" s="43">
        <f>IF(ISNUMBER(TIMEVALUE(LEFT(Tides!E381,8))),TIMEVALUE(LEFT(Tides!E381,8)),"")</f>
        <v>0.56388888888888888</v>
      </c>
      <c r="F381" s="38">
        <f>IF(ISNUMBER(VALUE(LEFT(RIGHT(Tides!E381,6),4))),VALUE(LEFT(RIGHT(Tides!E381,6),4)),"")</f>
        <v>1.7</v>
      </c>
      <c r="G381" s="74">
        <f t="shared" si="80"/>
        <v>1</v>
      </c>
      <c r="I381" s="18" t="str">
        <f t="shared" si="81"/>
        <v>Sun 10</v>
      </c>
      <c r="J381" s="9" t="str">
        <f>IF(ISTEXT(Tides!B381),Tides!B381,"")</f>
        <v/>
      </c>
      <c r="K381" s="9" t="str">
        <f>IF(ISTEXT(Tides!C381),Tides!C381,"")</f>
        <v>1:08 AM / 1.2 m</v>
      </c>
      <c r="L381" s="9" t="str">
        <f>IF(ISTEXT(Tides!D381),Tides!D381,"")</f>
        <v>7:46 AM / 3.6 m</v>
      </c>
      <c r="M381" s="9" t="str">
        <f>IF(ISTEXT(Tides!E381),Tides!E381,"")</f>
        <v>1:32 PM / 1.7 m</v>
      </c>
      <c r="N381" s="9" t="str">
        <f>IF(ISTEXT(Tides!F381),Tides!F381,"")</f>
        <v>7:53 PM / 3.8 m</v>
      </c>
      <c r="O381" s="56">
        <f t="shared" si="82"/>
        <v>23.963888888888889</v>
      </c>
      <c r="P381" s="57">
        <f t="shared" si="83"/>
        <v>0.13055555555555554</v>
      </c>
      <c r="Q381" s="56">
        <f t="shared" si="84"/>
        <v>0.52222222222222225</v>
      </c>
      <c r="R381" s="58">
        <f t="shared" si="85"/>
        <v>0.60555555555555551</v>
      </c>
      <c r="S381" s="30">
        <f>Tides!H381</f>
        <v>0.35833333333333334</v>
      </c>
      <c r="T381" s="30">
        <f>Tides!I381</f>
        <v>0.64236111111111116</v>
      </c>
    </row>
    <row r="382" spans="1:20" ht="20" customHeight="1" x14ac:dyDescent="0.15">
      <c r="A382" s="2" t="str">
        <f>Tides!A382</f>
        <v>Mon 11</v>
      </c>
      <c r="B382" s="43">
        <f>IF(ISNUMBER(TIMEVALUE(LEFT(Tides!C382,8))),TIMEVALUE(LEFT(Tides!C382,8)),"")</f>
        <v>9.7916666666666666E-2</v>
      </c>
      <c r="C382" s="38">
        <f>IF(ISNUMBER(VALUE(LEFT(RIGHT(Tides!C382,6),4))),VALUE(LEFT(RIGHT(Tides!C382,6),4)),"")</f>
        <v>1.2</v>
      </c>
      <c r="D382" s="74">
        <f t="shared" si="79"/>
        <v>2</v>
      </c>
      <c r="E382" s="43">
        <f>IF(ISNUMBER(TIMEVALUE(LEFT(Tides!E382,8))),TIMEVALUE(LEFT(Tides!E382,8)),"")</f>
        <v>0.6166666666666667</v>
      </c>
      <c r="F382" s="38">
        <f>IF(ISNUMBER(VALUE(LEFT(RIGHT(Tides!E382,6),4))),VALUE(LEFT(RIGHT(Tides!E382,6),4)),"")</f>
        <v>1.6</v>
      </c>
      <c r="G382" s="74">
        <f t="shared" si="80"/>
        <v>1.5</v>
      </c>
      <c r="I382" s="18" t="str">
        <f t="shared" si="81"/>
        <v>Mon 11</v>
      </c>
      <c r="J382" s="9" t="str">
        <f>IF(ISTEXT(Tides!B382),Tides!B382,"")</f>
        <v/>
      </c>
      <c r="K382" s="9" t="str">
        <f>IF(ISTEXT(Tides!C382),Tides!C382,"")</f>
        <v>2:21 AM / 1.2 m</v>
      </c>
      <c r="L382" s="9" t="str">
        <f>IF(ISTEXT(Tides!D382),Tides!D382,"")</f>
        <v>8:53 AM / 3.7 m</v>
      </c>
      <c r="M382" s="9" t="str">
        <f>IF(ISTEXT(Tides!E382),Tides!E382,"")</f>
        <v>2:48 PM / 1.6 m</v>
      </c>
      <c r="N382" s="9" t="str">
        <f>IF(ISTEXT(Tides!F382),Tides!F382,"")</f>
        <v>9:02 PM / 3.9 m</v>
      </c>
      <c r="O382" s="56">
        <f t="shared" si="82"/>
        <v>1.4583333333333337E-2</v>
      </c>
      <c r="P382" s="57">
        <f t="shared" si="83"/>
        <v>0.18124999999999999</v>
      </c>
      <c r="Q382" s="56">
        <f t="shared" si="84"/>
        <v>0.5541666666666667</v>
      </c>
      <c r="R382" s="58">
        <f t="shared" si="85"/>
        <v>0.6791666666666667</v>
      </c>
      <c r="S382" s="30">
        <f>Tides!H382</f>
        <v>0.35902777777777778</v>
      </c>
      <c r="T382" s="30">
        <f>Tides!I382</f>
        <v>0.64236111111111116</v>
      </c>
    </row>
    <row r="383" spans="1:20" ht="20" customHeight="1" x14ac:dyDescent="0.15">
      <c r="A383" s="2" t="str">
        <f>Tides!A383</f>
        <v>Tue 12</v>
      </c>
      <c r="B383" s="43">
        <f>IF(ISNUMBER(TIMEVALUE(LEFT(Tides!C383,8))),TIMEVALUE(LEFT(Tides!C383,8)),"")</f>
        <v>0.14652777777777778</v>
      </c>
      <c r="C383" s="38">
        <f>IF(ISNUMBER(VALUE(LEFT(RIGHT(Tides!C383,6),4))),VALUE(LEFT(RIGHT(Tides!C383,6),4)),"")</f>
        <v>1.1000000000000001</v>
      </c>
      <c r="D383" s="74">
        <f t="shared" si="79"/>
        <v>2</v>
      </c>
      <c r="E383" s="43">
        <f>IF(ISNUMBER(TIMEVALUE(LEFT(Tides!E383,8))),TIMEVALUE(LEFT(Tides!E383,8)),"")</f>
        <v>0.6645833333333333</v>
      </c>
      <c r="F383" s="38">
        <f>IF(ISNUMBER(VALUE(LEFT(RIGHT(Tides!E383,6),4))),VALUE(LEFT(RIGHT(Tides!E383,6),4)),"")</f>
        <v>1.4</v>
      </c>
      <c r="G383" s="74">
        <f t="shared" si="80"/>
        <v>1.5</v>
      </c>
      <c r="I383" s="18" t="str">
        <f t="shared" si="81"/>
        <v>Tue 12</v>
      </c>
      <c r="J383" s="9" t="str">
        <f>IF(ISTEXT(Tides!B383),Tides!B383,"")</f>
        <v/>
      </c>
      <c r="K383" s="9" t="str">
        <f>IF(ISTEXT(Tides!C383),Tides!C383,"")</f>
        <v>3:31 AM / 1.1 m</v>
      </c>
      <c r="L383" s="9" t="str">
        <f>IF(ISTEXT(Tides!D383),Tides!D383,"")</f>
        <v>9:55 AM / 3.8 m</v>
      </c>
      <c r="M383" s="9" t="str">
        <f>IF(ISTEXT(Tides!E383),Tides!E383,"")</f>
        <v>3:57 PM / 1.4 m</v>
      </c>
      <c r="N383" s="9" t="str">
        <f>IF(ISTEXT(Tides!F383),Tides!F383,"")</f>
        <v>10:09 PM / 4.0 m</v>
      </c>
      <c r="O383" s="56">
        <f t="shared" si="82"/>
        <v>6.3194444444444456E-2</v>
      </c>
      <c r="P383" s="57">
        <f t="shared" si="83"/>
        <v>0.22986111111111113</v>
      </c>
      <c r="Q383" s="56">
        <f t="shared" si="84"/>
        <v>0.6020833333333333</v>
      </c>
      <c r="R383" s="58">
        <f t="shared" si="85"/>
        <v>0.7270833333333333</v>
      </c>
      <c r="S383" s="30">
        <f>Tides!H383</f>
        <v>0.36041666666666666</v>
      </c>
      <c r="T383" s="30">
        <f>Tides!I383</f>
        <v>0.64236111111111116</v>
      </c>
    </row>
    <row r="384" spans="1:20" ht="20" customHeight="1" x14ac:dyDescent="0.15">
      <c r="A384" s="2" t="str">
        <f>Tides!A384</f>
        <v>Wed 13</v>
      </c>
      <c r="B384" s="43">
        <f>IF(ISNUMBER(TIMEVALUE(LEFT(Tides!C384,8))),TIMEVALUE(LEFT(Tides!C384,8)),"")</f>
        <v>0.18819444444444444</v>
      </c>
      <c r="C384" s="38">
        <f>IF(ISNUMBER(VALUE(LEFT(RIGHT(Tides!C384,6),4))),VALUE(LEFT(RIGHT(Tides!C384,6),4)),"")</f>
        <v>1</v>
      </c>
      <c r="D384" s="74">
        <f t="shared" si="79"/>
        <v>2</v>
      </c>
      <c r="E384" s="43">
        <f>IF(ISNUMBER(TIMEVALUE(LEFT(Tides!E384,8))),TIMEVALUE(LEFT(Tides!E384,8)),"")</f>
        <v>0.70625000000000004</v>
      </c>
      <c r="F384" s="38">
        <f>IF(ISNUMBER(VALUE(LEFT(RIGHT(Tides!E384,6),4))),VALUE(LEFT(RIGHT(Tides!E384,6),4)),"")</f>
        <v>1.2</v>
      </c>
      <c r="G384" s="74">
        <f t="shared" si="80"/>
        <v>2</v>
      </c>
      <c r="I384" s="18" t="str">
        <f t="shared" si="81"/>
        <v>Wed 13</v>
      </c>
      <c r="J384" s="9" t="str">
        <f>IF(ISTEXT(Tides!B384),Tides!B384,"")</f>
        <v/>
      </c>
      <c r="K384" s="9" t="str">
        <f>IF(ISTEXT(Tides!C384),Tides!C384,"")</f>
        <v>4:31 AM / 1.0 m</v>
      </c>
      <c r="L384" s="9" t="str">
        <f>IF(ISTEXT(Tides!D384),Tides!D384,"")</f>
        <v>10:52 AM / 3.9 m</v>
      </c>
      <c r="M384" s="9" t="str">
        <f>IF(ISTEXT(Tides!E384),Tides!E384,"")</f>
        <v>4:57 PM / 1.2 m</v>
      </c>
      <c r="N384" s="9" t="str">
        <f>IF(ISTEXT(Tides!F384),Tides!F384,"")</f>
        <v>11:11 PM / 4.1 m</v>
      </c>
      <c r="O384" s="56">
        <f t="shared" si="82"/>
        <v>0.10486111111111111</v>
      </c>
      <c r="P384" s="57">
        <f t="shared" si="83"/>
        <v>0.27152777777777776</v>
      </c>
      <c r="Q384" s="56">
        <f t="shared" si="84"/>
        <v>0.62291666666666667</v>
      </c>
      <c r="R384" s="58">
        <f t="shared" si="85"/>
        <v>0.78958333333333341</v>
      </c>
      <c r="S384" s="30">
        <f>Tides!H384</f>
        <v>0.3611111111111111</v>
      </c>
      <c r="T384" s="30">
        <f>Tides!I384</f>
        <v>0.64236111111111116</v>
      </c>
    </row>
    <row r="385" spans="1:20" ht="20" customHeight="1" x14ac:dyDescent="0.15">
      <c r="A385" s="2" t="str">
        <f>Tides!A385</f>
        <v>Thu 14</v>
      </c>
      <c r="B385" s="43">
        <f>IF(ISNUMBER(TIMEVALUE(LEFT(Tides!C385,8))),TIMEVALUE(LEFT(Tides!C385,8)),"")</f>
        <v>0.22500000000000001</v>
      </c>
      <c r="C385" s="38">
        <f>IF(ISNUMBER(VALUE(LEFT(RIGHT(Tides!C385,6),4))),VALUE(LEFT(RIGHT(Tides!C385,6),4)),"")</f>
        <v>1</v>
      </c>
      <c r="D385" s="74">
        <f t="shared" si="79"/>
        <v>2</v>
      </c>
      <c r="E385" s="43">
        <f>IF(ISNUMBER(TIMEVALUE(LEFT(Tides!E385,8))),TIMEVALUE(LEFT(Tides!E385,8)),"")</f>
        <v>0.74305555555555558</v>
      </c>
      <c r="F385" s="38">
        <f>IF(ISNUMBER(VALUE(LEFT(RIGHT(Tides!E385,6),4))),VALUE(LEFT(RIGHT(Tides!E385,6),4)),"")</f>
        <v>1</v>
      </c>
      <c r="G385" s="74">
        <f t="shared" si="80"/>
        <v>2</v>
      </c>
      <c r="I385" s="18" t="str">
        <f t="shared" si="81"/>
        <v>Thu 14</v>
      </c>
      <c r="J385" s="9" t="str">
        <f>IF(ISTEXT(Tides!B385),Tides!B385,"")</f>
        <v/>
      </c>
      <c r="K385" s="9" t="str">
        <f>IF(ISTEXT(Tides!C385),Tides!C385,"")</f>
        <v>5:24 AM / 1.0 m</v>
      </c>
      <c r="L385" s="9" t="str">
        <f>IF(ISTEXT(Tides!D385),Tides!D385,"")</f>
        <v>11:43 AM / 4.1 m</v>
      </c>
      <c r="M385" s="9" t="str">
        <f>IF(ISTEXT(Tides!E385),Tides!E385,"")</f>
        <v>5:50 PM / 1.0 m</v>
      </c>
      <c r="N385" s="9" t="str">
        <f>IF(ISTEXT(Tides!F385),Tides!F385,"")</f>
        <v/>
      </c>
      <c r="O385" s="56">
        <f t="shared" si="82"/>
        <v>0.14166666666666666</v>
      </c>
      <c r="P385" s="57">
        <f t="shared" si="83"/>
        <v>0.30833333333333335</v>
      </c>
      <c r="Q385" s="56">
        <f t="shared" si="84"/>
        <v>0.65972222222222221</v>
      </c>
      <c r="R385" s="58">
        <f t="shared" si="85"/>
        <v>0.82638888888888895</v>
      </c>
      <c r="S385" s="30">
        <f>Tides!H385</f>
        <v>0.36180555555555555</v>
      </c>
      <c r="T385" s="30">
        <f>Tides!I385</f>
        <v>0.64236111111111116</v>
      </c>
    </row>
    <row r="386" spans="1:20" ht="20" customHeight="1" x14ac:dyDescent="0.15">
      <c r="A386" s="2" t="str">
        <f>Tides!A386</f>
        <v>Fri 15</v>
      </c>
      <c r="B386" s="43">
        <f>IF(ISNUMBER(TIMEVALUE(LEFT(Tides!C386,8))),TIMEVALUE(LEFT(Tides!C386,8)),"")</f>
        <v>0.25833333333333336</v>
      </c>
      <c r="C386" s="38">
        <f>IF(ISNUMBER(VALUE(LEFT(RIGHT(Tides!C386,6),4))),VALUE(LEFT(RIGHT(Tides!C386,6),4)),"")</f>
        <v>0.9</v>
      </c>
      <c r="D386" s="74">
        <f t="shared" si="79"/>
        <v>2</v>
      </c>
      <c r="E386" s="43">
        <f>IF(ISNUMBER(TIMEVALUE(LEFT(Tides!E386,8))),TIMEVALUE(LEFT(Tides!E386,8)),"")</f>
        <v>0.77638888888888891</v>
      </c>
      <c r="F386" s="38">
        <f>IF(ISNUMBER(VALUE(LEFT(RIGHT(Tides!E386,6),4))),VALUE(LEFT(RIGHT(Tides!E386,6),4)),"")</f>
        <v>0.8</v>
      </c>
      <c r="G386" s="74">
        <f t="shared" si="80"/>
        <v>2</v>
      </c>
      <c r="I386" s="18" t="str">
        <f t="shared" si="81"/>
        <v>Fri 15</v>
      </c>
      <c r="J386" s="9" t="str">
        <f>IF(ISTEXT(Tides!B386),Tides!B386,"")</f>
        <v>12:07 AM / 4.1 m</v>
      </c>
      <c r="K386" s="9" t="str">
        <f>IF(ISTEXT(Tides!C386),Tides!C386,"")</f>
        <v>6:12 AM / 0.9 m</v>
      </c>
      <c r="L386" s="9" t="str">
        <f>IF(ISTEXT(Tides!D386),Tides!D386,"")</f>
        <v>12:30 PM / 4.2 m</v>
      </c>
      <c r="M386" s="9" t="str">
        <f>IF(ISTEXT(Tides!E386),Tides!E386,"")</f>
        <v>6:38 PM / 0.8 m</v>
      </c>
      <c r="N386" s="9" t="str">
        <f>IF(ISTEXT(Tides!F386),Tides!F386,"")</f>
        <v/>
      </c>
      <c r="O386" s="56">
        <f t="shared" si="82"/>
        <v>0.17500000000000004</v>
      </c>
      <c r="P386" s="57">
        <f t="shared" si="83"/>
        <v>0.34166666666666667</v>
      </c>
      <c r="Q386" s="56">
        <f t="shared" si="84"/>
        <v>0.69305555555555554</v>
      </c>
      <c r="R386" s="58">
        <f t="shared" si="85"/>
        <v>0.85972222222222228</v>
      </c>
      <c r="S386" s="30">
        <f>Tides!H386</f>
        <v>0.36249999999999999</v>
      </c>
      <c r="T386" s="30">
        <f>Tides!I386</f>
        <v>0.64236111111111116</v>
      </c>
    </row>
    <row r="387" spans="1:20" ht="20" customHeight="1" x14ac:dyDescent="0.15">
      <c r="A387" s="2" t="str">
        <f>Tides!A387</f>
        <v>Sat 16</v>
      </c>
      <c r="B387" s="43">
        <f>IF(ISNUMBER(TIMEVALUE(LEFT(Tides!C387,8))),TIMEVALUE(LEFT(Tides!C387,8)),"")</f>
        <v>0.28888888888888886</v>
      </c>
      <c r="C387" s="38">
        <f>IF(ISNUMBER(VALUE(LEFT(RIGHT(Tides!C387,6),4))),VALUE(LEFT(RIGHT(Tides!C387,6),4)),"")</f>
        <v>0.9</v>
      </c>
      <c r="D387" s="74">
        <f t="shared" si="79"/>
        <v>2</v>
      </c>
      <c r="E387" s="43">
        <f>IF(ISNUMBER(TIMEVALUE(LEFT(Tides!E387,8))),TIMEVALUE(LEFT(Tides!E387,8)),"")</f>
        <v>0.80763888888888891</v>
      </c>
      <c r="F387" s="38">
        <f>IF(ISNUMBER(VALUE(LEFT(RIGHT(Tides!E387,6),4))),VALUE(LEFT(RIGHT(Tides!E387,6),4)),"")</f>
        <v>0.7</v>
      </c>
      <c r="G387" s="74">
        <f t="shared" si="80"/>
        <v>2</v>
      </c>
      <c r="I387" s="18" t="str">
        <f t="shared" si="81"/>
        <v>Sat 16</v>
      </c>
      <c r="J387" s="9" t="str">
        <f>IF(ISTEXT(Tides!B387),Tides!B387,"")</f>
        <v>12:59 AM / 4.2 m</v>
      </c>
      <c r="K387" s="9" t="str">
        <f>IF(ISTEXT(Tides!C387),Tides!C387,"")</f>
        <v>6:56 AM / 0.9 m</v>
      </c>
      <c r="L387" s="9" t="str">
        <f>IF(ISTEXT(Tides!D387),Tides!D387,"")</f>
        <v>1:14 PM / 4.3 m</v>
      </c>
      <c r="M387" s="9" t="str">
        <f>IF(ISTEXT(Tides!E387),Tides!E387,"")</f>
        <v>7:23 PM / 0.7 m</v>
      </c>
      <c r="N387" s="9" t="str">
        <f>IF(ISTEXT(Tides!F387),Tides!F387,"")</f>
        <v/>
      </c>
      <c r="O387" s="56">
        <f t="shared" si="82"/>
        <v>0.20555555555555555</v>
      </c>
      <c r="P387" s="57">
        <f t="shared" si="83"/>
        <v>0.37222222222222218</v>
      </c>
      <c r="Q387" s="56">
        <f t="shared" si="84"/>
        <v>0.72430555555555554</v>
      </c>
      <c r="R387" s="58">
        <f t="shared" si="85"/>
        <v>0.89097222222222228</v>
      </c>
      <c r="S387" s="30">
        <f>Tides!H387</f>
        <v>0.36319444444444443</v>
      </c>
      <c r="T387" s="30">
        <f>Tides!I387</f>
        <v>0.64236111111111116</v>
      </c>
    </row>
    <row r="388" spans="1:20" ht="20" customHeight="1" x14ac:dyDescent="0.15">
      <c r="A388" s="2" t="str">
        <f>Tides!A388</f>
        <v>Sun 17</v>
      </c>
      <c r="B388" s="43">
        <f>IF(ISNUMBER(TIMEVALUE(LEFT(Tides!C388,8))),TIMEVALUE(LEFT(Tides!C388,8)),"")</f>
        <v>0.31805555555555554</v>
      </c>
      <c r="C388" s="38">
        <f>IF(ISNUMBER(VALUE(LEFT(RIGHT(Tides!C388,6),4))),VALUE(LEFT(RIGHT(Tides!C388,6),4)),"")</f>
        <v>1</v>
      </c>
      <c r="D388" s="74">
        <f t="shared" si="79"/>
        <v>2</v>
      </c>
      <c r="E388" s="43">
        <f>IF(ISNUMBER(TIMEVALUE(LEFT(Tides!E388,8))),TIMEVALUE(LEFT(Tides!E388,8)),"")</f>
        <v>0.83750000000000002</v>
      </c>
      <c r="F388" s="38">
        <f>IF(ISNUMBER(VALUE(LEFT(RIGHT(Tides!E388,6),4))),VALUE(LEFT(RIGHT(Tides!E388,6),4)),"")</f>
        <v>0.6</v>
      </c>
      <c r="G388" s="74">
        <f t="shared" si="80"/>
        <v>2.5</v>
      </c>
      <c r="I388" s="18" t="str">
        <f t="shared" si="81"/>
        <v>Sun 17</v>
      </c>
      <c r="J388" s="9" t="str">
        <f>IF(ISTEXT(Tides!B388),Tides!B388,"")</f>
        <v>1:47 AM / 4.2 m</v>
      </c>
      <c r="K388" s="9" t="str">
        <f>IF(ISTEXT(Tides!C388),Tides!C388,"")</f>
        <v>7:38 AM / 1.0 m</v>
      </c>
      <c r="L388" s="9" t="str">
        <f>IF(ISTEXT(Tides!D388),Tides!D388,"")</f>
        <v>1:55 PM / 4.3 m</v>
      </c>
      <c r="M388" s="9" t="str">
        <f>IF(ISTEXT(Tides!E388),Tides!E388,"")</f>
        <v>8:06 PM / 0.6 m</v>
      </c>
      <c r="N388" s="9" t="str">
        <f>IF(ISTEXT(Tides!F388),Tides!F388,"")</f>
        <v/>
      </c>
      <c r="O388" s="56">
        <f t="shared" si="82"/>
        <v>0.23472222222222222</v>
      </c>
      <c r="P388" s="57">
        <f t="shared" si="83"/>
        <v>0.40138888888888885</v>
      </c>
      <c r="Q388" s="56">
        <f t="shared" si="84"/>
        <v>0.73333333333333339</v>
      </c>
      <c r="R388" s="58">
        <f t="shared" si="85"/>
        <v>0.94166666666666665</v>
      </c>
      <c r="S388" s="30">
        <f>Tides!H388</f>
        <v>0.36319444444444443</v>
      </c>
      <c r="T388" s="30">
        <f>Tides!I388</f>
        <v>0.64236111111111116</v>
      </c>
    </row>
    <row r="389" spans="1:20" ht="20" customHeight="1" x14ac:dyDescent="0.15">
      <c r="A389" s="2" t="str">
        <f>Tides!A389</f>
        <v>Mon 18</v>
      </c>
      <c r="B389" s="43">
        <f>IF(ISNUMBER(TIMEVALUE(LEFT(Tides!C389,8))),TIMEVALUE(LEFT(Tides!C389,8)),"")</f>
        <v>0.34583333333333333</v>
      </c>
      <c r="C389" s="38">
        <f>IF(ISNUMBER(VALUE(LEFT(RIGHT(Tides!C389,6),4))),VALUE(LEFT(RIGHT(Tides!C389,6),4)),"")</f>
        <v>1.1000000000000001</v>
      </c>
      <c r="D389" s="74">
        <f t="shared" si="79"/>
        <v>2</v>
      </c>
      <c r="E389" s="43">
        <f>IF(ISNUMBER(TIMEVALUE(LEFT(Tides!E389,8))),TIMEVALUE(LEFT(Tides!E389,8)),"")</f>
        <v>0.8666666666666667</v>
      </c>
      <c r="F389" s="38">
        <f>IF(ISNUMBER(VALUE(LEFT(RIGHT(Tides!E389,6),4))),VALUE(LEFT(RIGHT(Tides!E389,6),4)),"")</f>
        <v>0.7</v>
      </c>
      <c r="G389" s="74">
        <f t="shared" si="80"/>
        <v>2</v>
      </c>
      <c r="I389" s="18" t="str">
        <f t="shared" si="81"/>
        <v>Mon 18</v>
      </c>
      <c r="J389" s="9" t="str">
        <f>IF(ISTEXT(Tides!B389),Tides!B389,"")</f>
        <v>2:32 AM / 4.1 m</v>
      </c>
      <c r="K389" s="9" t="str">
        <f>IF(ISTEXT(Tides!C389),Tides!C389,"")</f>
        <v>8:18 AM / 1.1 m</v>
      </c>
      <c r="L389" s="9" t="str">
        <f>IF(ISTEXT(Tides!D389),Tides!D389,"")</f>
        <v>2:36 PM / 4.3 m</v>
      </c>
      <c r="M389" s="9" t="str">
        <f>IF(ISTEXT(Tides!E389),Tides!E389,"")</f>
        <v>8:48 PM / 0.7 m</v>
      </c>
      <c r="N389" s="9" t="str">
        <f>IF(ISTEXT(Tides!F389),Tides!F389,"")</f>
        <v/>
      </c>
      <c r="O389" s="56">
        <f t="shared" si="82"/>
        <v>0.26250000000000001</v>
      </c>
      <c r="P389" s="57">
        <f t="shared" si="83"/>
        <v>0.42916666666666664</v>
      </c>
      <c r="Q389" s="56">
        <f t="shared" si="84"/>
        <v>0.78333333333333333</v>
      </c>
      <c r="R389" s="58">
        <f t="shared" si="85"/>
        <v>0.95000000000000007</v>
      </c>
      <c r="S389" s="30">
        <f>Tides!H389</f>
        <v>0.36388888888888887</v>
      </c>
      <c r="T389" s="30">
        <f>Tides!I389</f>
        <v>0.64236111111111116</v>
      </c>
    </row>
    <row r="390" spans="1:20" ht="20" customHeight="1" x14ac:dyDescent="0.15">
      <c r="A390" s="2" t="str">
        <f>Tides!A390</f>
        <v>Tue 19</v>
      </c>
      <c r="B390" s="43">
        <f>IF(ISNUMBER(TIMEVALUE(LEFT(Tides!C390,8))),TIMEVALUE(LEFT(Tides!C390,8)),"")</f>
        <v>0.37291666666666667</v>
      </c>
      <c r="C390" s="38">
        <f>IF(ISNUMBER(VALUE(LEFT(RIGHT(Tides!C390,6),4))),VALUE(LEFT(RIGHT(Tides!C390,6),4)),"")</f>
        <v>1.2</v>
      </c>
      <c r="D390" s="74">
        <f t="shared" si="79"/>
        <v>2</v>
      </c>
      <c r="E390" s="43">
        <f>IF(ISNUMBER(TIMEVALUE(LEFT(Tides!E390,8))),TIMEVALUE(LEFT(Tides!E390,8)),"")</f>
        <v>0.89513888888888893</v>
      </c>
      <c r="F390" s="38">
        <f>IF(ISNUMBER(VALUE(LEFT(RIGHT(Tides!E390,6),4))),VALUE(LEFT(RIGHT(Tides!E390,6),4)),"")</f>
        <v>0.8</v>
      </c>
      <c r="G390" s="74">
        <f t="shared" si="80"/>
        <v>2</v>
      </c>
      <c r="I390" s="18" t="str">
        <f t="shared" si="81"/>
        <v>Tue 19</v>
      </c>
      <c r="J390" s="9" t="str">
        <f>IF(ISTEXT(Tides!B390),Tides!B390,"")</f>
        <v>3:15 AM / 4.0 m</v>
      </c>
      <c r="K390" s="9" t="str">
        <f>IF(ISTEXT(Tides!C390),Tides!C390,"")</f>
        <v>8:57 AM / 1.2 m</v>
      </c>
      <c r="L390" s="9" t="str">
        <f>IF(ISTEXT(Tides!D390),Tides!D390,"")</f>
        <v>3:15 PM / 4.2 m</v>
      </c>
      <c r="M390" s="9" t="str">
        <f>IF(ISTEXT(Tides!E390),Tides!E390,"")</f>
        <v>9:29 PM / 0.8 m</v>
      </c>
      <c r="N390" s="9" t="str">
        <f>IF(ISTEXT(Tides!F390),Tides!F390,"")</f>
        <v/>
      </c>
      <c r="O390" s="56">
        <f t="shared" si="82"/>
        <v>0.28958333333333336</v>
      </c>
      <c r="P390" s="57">
        <f t="shared" si="83"/>
        <v>0.45624999999999999</v>
      </c>
      <c r="Q390" s="56">
        <f t="shared" si="84"/>
        <v>0.81180555555555556</v>
      </c>
      <c r="R390" s="58">
        <f t="shared" si="85"/>
        <v>0.9784722222222223</v>
      </c>
      <c r="S390" s="30">
        <f>Tides!H390</f>
        <v>0.36458333333333331</v>
      </c>
      <c r="T390" s="30">
        <f>Tides!I390</f>
        <v>0.64236111111111116</v>
      </c>
    </row>
    <row r="391" spans="1:20" ht="20" customHeight="1" x14ac:dyDescent="0.15">
      <c r="A391" s="2" t="str">
        <f>Tides!A391</f>
        <v>Wed 20</v>
      </c>
      <c r="B391" s="43">
        <f>IF(ISNUMBER(TIMEVALUE(LEFT(Tides!C391,8))),TIMEVALUE(LEFT(Tides!C391,8)),"")</f>
        <v>0.4</v>
      </c>
      <c r="C391" s="38">
        <f>IF(ISNUMBER(VALUE(LEFT(RIGHT(Tides!C391,6),4))),VALUE(LEFT(RIGHT(Tides!C391,6),4)),"")</f>
        <v>1.3</v>
      </c>
      <c r="D391" s="74">
        <f t="shared" si="79"/>
        <v>2</v>
      </c>
      <c r="E391" s="43">
        <f>IF(ISNUMBER(TIMEVALUE(LEFT(Tides!E391,8))),TIMEVALUE(LEFT(Tides!E391,8)),"")</f>
        <v>0.92361111111111116</v>
      </c>
      <c r="F391" s="38">
        <f>IF(ISNUMBER(VALUE(LEFT(RIGHT(Tides!E391,6),4))),VALUE(LEFT(RIGHT(Tides!E391,6),4)),"")</f>
        <v>0.9</v>
      </c>
      <c r="G391" s="74">
        <f t="shared" si="80"/>
        <v>2</v>
      </c>
      <c r="I391" s="18" t="str">
        <f t="shared" si="81"/>
        <v>Wed 20</v>
      </c>
      <c r="J391" s="9" t="str">
        <f>IF(ISTEXT(Tides!B391),Tides!B391,"")</f>
        <v>3:57 AM / 3.8 m</v>
      </c>
      <c r="K391" s="9" t="str">
        <f>IF(ISTEXT(Tides!C391),Tides!C391,"")</f>
        <v>9:36 AM / 1.3 m</v>
      </c>
      <c r="L391" s="9" t="str">
        <f>IF(ISTEXT(Tides!D391),Tides!D391,"")</f>
        <v>3:55 PM / 4.1 m</v>
      </c>
      <c r="M391" s="9" t="str">
        <f>IF(ISTEXT(Tides!E391),Tides!E391,"")</f>
        <v>10:10 PM / 0.9 m</v>
      </c>
      <c r="N391" s="9" t="str">
        <f>IF(ISTEXT(Tides!F391),Tides!F391,"")</f>
        <v/>
      </c>
      <c r="O391" s="56">
        <f t="shared" si="82"/>
        <v>0.31666666666666671</v>
      </c>
      <c r="P391" s="57">
        <f t="shared" si="83"/>
        <v>0.48333333333333334</v>
      </c>
      <c r="Q391" s="56">
        <f t="shared" si="84"/>
        <v>0.84027777777777779</v>
      </c>
      <c r="R391" s="58">
        <f t="shared" si="85"/>
        <v>1.0069444444444444</v>
      </c>
      <c r="S391" s="30">
        <f>Tides!H391</f>
        <v>0.36458333333333331</v>
      </c>
      <c r="T391" s="30">
        <f>Tides!I391</f>
        <v>0.6430555555555556</v>
      </c>
    </row>
    <row r="392" spans="1:20" ht="20" customHeight="1" x14ac:dyDescent="0.15">
      <c r="A392" s="2" t="str">
        <f>Tides!A392</f>
        <v>Thu 21</v>
      </c>
      <c r="B392" s="43">
        <f>IF(ISNUMBER(TIMEVALUE(LEFT(Tides!C392,8))),TIMEVALUE(LEFT(Tides!C392,8)),"")</f>
        <v>0.42708333333333331</v>
      </c>
      <c r="C392" s="38">
        <f>IF(ISNUMBER(VALUE(LEFT(RIGHT(Tides!C392,6),4))),VALUE(LEFT(RIGHT(Tides!C392,6),4)),"")</f>
        <v>1.5</v>
      </c>
      <c r="D392" s="74">
        <f t="shared" si="79"/>
        <v>1.5</v>
      </c>
      <c r="E392" s="43">
        <f>IF(ISNUMBER(TIMEVALUE(LEFT(Tides!E392,8))),TIMEVALUE(LEFT(Tides!E392,8)),"")</f>
        <v>0.95347222222222228</v>
      </c>
      <c r="F392" s="38">
        <f>IF(ISNUMBER(VALUE(LEFT(RIGHT(Tides!E392,6),4))),VALUE(LEFT(RIGHT(Tides!E392,6),4)),"")</f>
        <v>1.1000000000000001</v>
      </c>
      <c r="G392" s="74">
        <f t="shared" si="80"/>
        <v>2</v>
      </c>
      <c r="I392" s="18" t="str">
        <f t="shared" si="81"/>
        <v>Thu 21</v>
      </c>
      <c r="J392" s="9" t="str">
        <f>IF(ISTEXT(Tides!B392),Tides!B392,"")</f>
        <v>4:39 AM / 3.7 m</v>
      </c>
      <c r="K392" s="9" t="str">
        <f>IF(ISTEXT(Tides!C392),Tides!C392,"")</f>
        <v>10:15 AM / 1.5 m</v>
      </c>
      <c r="L392" s="9" t="str">
        <f>IF(ISTEXT(Tides!D392),Tides!D392,"")</f>
        <v>4:37 PM / 4.0 m</v>
      </c>
      <c r="M392" s="9" t="str">
        <f>IF(ISTEXT(Tides!E392),Tides!E392,"")</f>
        <v>10:53 PM / 1.1 m</v>
      </c>
      <c r="N392" s="9" t="str">
        <f>IF(ISTEXT(Tides!F392),Tides!F392,"")</f>
        <v/>
      </c>
      <c r="O392" s="56">
        <f t="shared" si="82"/>
        <v>0.36458333333333331</v>
      </c>
      <c r="P392" s="57">
        <f t="shared" si="83"/>
        <v>0.48958333333333331</v>
      </c>
      <c r="Q392" s="56">
        <f t="shared" si="84"/>
        <v>0.87013888888888891</v>
      </c>
      <c r="R392" s="58">
        <f t="shared" si="85"/>
        <v>1.0368055555555555</v>
      </c>
      <c r="S392" s="30">
        <f>Tides!H392</f>
        <v>0.36527777777777776</v>
      </c>
      <c r="T392" s="30">
        <f>Tides!I392</f>
        <v>0.6430555555555556</v>
      </c>
    </row>
    <row r="393" spans="1:20" ht="20" customHeight="1" x14ac:dyDescent="0.15">
      <c r="A393" s="2" t="str">
        <f>Tides!A393</f>
        <v>Fri 22</v>
      </c>
      <c r="B393" s="43">
        <f>IF(ISNUMBER(TIMEVALUE(LEFT(Tides!C393,8))),TIMEVALUE(LEFT(Tides!C393,8)),"")</f>
        <v>0.45624999999999999</v>
      </c>
      <c r="C393" s="38">
        <f>IF(ISNUMBER(VALUE(LEFT(RIGHT(Tides!C393,6),4))),VALUE(LEFT(RIGHT(Tides!C393,6),4)),"")</f>
        <v>1.6</v>
      </c>
      <c r="D393" s="74">
        <f t="shared" si="79"/>
        <v>1.5</v>
      </c>
      <c r="E393" s="43">
        <f>IF(ISNUMBER(TIMEVALUE(LEFT(Tides!E393,8))),TIMEVALUE(LEFT(Tides!E393,8)),"")</f>
        <v>0.98541666666666672</v>
      </c>
      <c r="F393" s="38">
        <f>IF(ISNUMBER(VALUE(LEFT(RIGHT(Tides!E393,6),4))),VALUE(LEFT(RIGHT(Tides!E393,6),4)),"")</f>
        <v>1.3</v>
      </c>
      <c r="G393" s="74">
        <f t="shared" si="80"/>
        <v>2</v>
      </c>
      <c r="I393" s="18" t="str">
        <f t="shared" si="81"/>
        <v>Fri 22</v>
      </c>
      <c r="J393" s="9" t="str">
        <f>IF(ISTEXT(Tides!B393),Tides!B393,"")</f>
        <v>5:23 AM / 3.5 m</v>
      </c>
      <c r="K393" s="9" t="str">
        <f>IF(ISTEXT(Tides!C393),Tides!C393,"")</f>
        <v>10:57 AM / 1.6 m</v>
      </c>
      <c r="L393" s="9" t="str">
        <f>IF(ISTEXT(Tides!D393),Tides!D393,"")</f>
        <v>5:21 PM / 3.8 m</v>
      </c>
      <c r="M393" s="9" t="str">
        <f>IF(ISTEXT(Tides!E393),Tides!E393,"")</f>
        <v>11:39 PM / 1.3 m</v>
      </c>
      <c r="N393" s="9" t="str">
        <f>IF(ISTEXT(Tides!F393),Tides!F393,"")</f>
        <v/>
      </c>
      <c r="O393" s="56">
        <f t="shared" si="82"/>
        <v>0.39374999999999999</v>
      </c>
      <c r="P393" s="57">
        <f t="shared" si="83"/>
        <v>0.51875000000000004</v>
      </c>
      <c r="Q393" s="56">
        <f t="shared" si="84"/>
        <v>0.90208333333333335</v>
      </c>
      <c r="R393" s="58">
        <f t="shared" si="85"/>
        <v>1.0687500000000001</v>
      </c>
      <c r="S393" s="30">
        <f>Tides!H393</f>
        <v>0.36527777777777776</v>
      </c>
      <c r="T393" s="30">
        <f>Tides!I393</f>
        <v>0.64375000000000004</v>
      </c>
    </row>
    <row r="394" spans="1:20" ht="20" customHeight="1" x14ac:dyDescent="0.15">
      <c r="A394" s="2" t="str">
        <f>Tides!A394</f>
        <v>Sat 23</v>
      </c>
      <c r="B394" s="43">
        <f>IF(ISNUMBER(TIMEVALUE(LEFT(Tides!C394,8))),TIMEVALUE(LEFT(Tides!C394,8)),"")</f>
        <v>0.48888888888888887</v>
      </c>
      <c r="C394" s="38">
        <f>IF(ISNUMBER(VALUE(LEFT(RIGHT(Tides!C394,6),4))),VALUE(LEFT(RIGHT(Tides!C394,6),4)),"")</f>
        <v>1.8</v>
      </c>
      <c r="D394" s="74" t="str">
        <f t="shared" si="79"/>
        <v>No Restriction</v>
      </c>
      <c r="E394" s="43" t="str">
        <f>IF(ISNUMBER(TIMEVALUE(LEFT(Tides!E394,8))),TIMEVALUE(LEFT(Tides!E394,8)),"")</f>
        <v/>
      </c>
      <c r="F394" s="38" t="str">
        <f>IF(ISNUMBER(VALUE(LEFT(RIGHT(Tides!E394,6),4))),VALUE(LEFT(RIGHT(Tides!E394,6),4)),"")</f>
        <v/>
      </c>
      <c r="G394" s="74" t="str">
        <f t="shared" si="80"/>
        <v>No Restriction</v>
      </c>
      <c r="I394" s="18" t="str">
        <f t="shared" si="81"/>
        <v>Sat 23</v>
      </c>
      <c r="J394" s="9" t="str">
        <f>IF(ISTEXT(Tides!B394),Tides!B394,"")</f>
        <v>6:09 AM / 3.4 m</v>
      </c>
      <c r="K394" s="9" t="str">
        <f>IF(ISTEXT(Tides!C394),Tides!C394,"")</f>
        <v>11:44 AM / 1.8 m</v>
      </c>
      <c r="L394" s="9" t="str">
        <f>IF(ISTEXT(Tides!D394),Tides!D394,"")</f>
        <v>6:10 PM / 3.6 m</v>
      </c>
      <c r="M394" s="9" t="str">
        <f>IF(ISTEXT(Tides!E394),Tides!E394,"")</f>
        <v/>
      </c>
      <c r="N394" s="9" t="str">
        <f>IF(ISTEXT(Tides!F394),Tides!F394,"")</f>
        <v/>
      </c>
      <c r="O394" s="56" t="str">
        <f t="shared" si="82"/>
        <v/>
      </c>
      <c r="P394" s="57" t="str">
        <f t="shared" si="83"/>
        <v/>
      </c>
      <c r="Q394" s="56" t="str">
        <f t="shared" si="84"/>
        <v/>
      </c>
      <c r="R394" s="58" t="str">
        <f t="shared" si="85"/>
        <v/>
      </c>
      <c r="S394" s="30">
        <f>Tides!H394</f>
        <v>0.3659722222222222</v>
      </c>
      <c r="T394" s="30">
        <f>Tides!I394</f>
        <v>0.64444444444444449</v>
      </c>
    </row>
    <row r="395" spans="1:20" ht="20" customHeight="1" x14ac:dyDescent="0.15">
      <c r="A395" s="2" t="str">
        <f>Tides!A395</f>
        <v>Sun 24</v>
      </c>
      <c r="B395" s="43">
        <f>IF(ISNUMBER(TIMEVALUE(LEFT(Tides!C395,8))),TIMEVALUE(LEFT(Tides!C395,8)),"")</f>
        <v>2.0833333333333332E-2</v>
      </c>
      <c r="C395" s="38">
        <f>IF(ISNUMBER(VALUE(LEFT(RIGHT(Tides!C395,6),4))),VALUE(LEFT(RIGHT(Tides!C395,6),4)),"")</f>
        <v>1.5</v>
      </c>
      <c r="D395" s="74">
        <f t="shared" si="79"/>
        <v>1.5</v>
      </c>
      <c r="E395" s="43">
        <f>IF(ISNUMBER(TIMEVALUE(LEFT(Tides!E395,8))),TIMEVALUE(LEFT(Tides!E395,8)),"")</f>
        <v>0.52847222222222223</v>
      </c>
      <c r="F395" s="38">
        <f>IF(ISNUMBER(VALUE(LEFT(RIGHT(Tides!E395,6),4))),VALUE(LEFT(RIGHT(Tides!E395,6),4)),"")</f>
        <v>1.9</v>
      </c>
      <c r="G395" s="74" t="str">
        <f t="shared" si="80"/>
        <v>No Restriction</v>
      </c>
      <c r="I395" s="18" t="str">
        <f t="shared" si="81"/>
        <v>Sun 24</v>
      </c>
      <c r="J395" s="9" t="str">
        <f>IF(ISTEXT(Tides!B395),Tides!B395,"")</f>
        <v/>
      </c>
      <c r="K395" s="9" t="str">
        <f>IF(ISTEXT(Tides!C395),Tides!C395,"")</f>
        <v>12:30 AM / 1.5 m</v>
      </c>
      <c r="L395" s="9" t="str">
        <f>IF(ISTEXT(Tides!D395),Tides!D395,"")</f>
        <v>7:02 AM / 3.3 m</v>
      </c>
      <c r="M395" s="9" t="str">
        <f>IF(ISTEXT(Tides!E395),Tides!E395,"")</f>
        <v>12:41 PM / 1.9 m</v>
      </c>
      <c r="N395" s="9" t="str">
        <f>IF(ISTEXT(Tides!F395),Tides!F395,"")</f>
        <v>7:05 PM / 3.5 m</v>
      </c>
      <c r="O395" s="56">
        <f t="shared" si="82"/>
        <v>23.958333333333332</v>
      </c>
      <c r="P395" s="57">
        <f t="shared" si="83"/>
        <v>8.3333333333333329E-2</v>
      </c>
      <c r="Q395" s="56" t="str">
        <f t="shared" si="84"/>
        <v/>
      </c>
      <c r="R395" s="58" t="str">
        <f t="shared" si="85"/>
        <v/>
      </c>
      <c r="S395" s="30">
        <f>Tides!H395</f>
        <v>0.3659722222222222</v>
      </c>
      <c r="T395" s="30">
        <f>Tides!I395</f>
        <v>0.64444444444444449</v>
      </c>
    </row>
    <row r="396" spans="1:20" ht="20" customHeight="1" x14ac:dyDescent="0.15">
      <c r="A396" s="2" t="str">
        <f>Tides!A396</f>
        <v>Mon 25</v>
      </c>
      <c r="B396" s="43">
        <f>IF(ISNUMBER(TIMEVALUE(LEFT(Tides!C396,8))),TIMEVALUE(LEFT(Tides!C396,8)),"")</f>
        <v>6.3194444444444442E-2</v>
      </c>
      <c r="C396" s="38">
        <f>IF(ISNUMBER(VALUE(LEFT(RIGHT(Tides!C396,6),4))),VALUE(LEFT(RIGHT(Tides!C396,6),4)),"")</f>
        <v>1.6</v>
      </c>
      <c r="D396" s="74">
        <f t="shared" si="79"/>
        <v>1.5</v>
      </c>
      <c r="E396" s="43">
        <f>IF(ISNUMBER(TIMEVALUE(LEFT(Tides!E396,8))),TIMEVALUE(LEFT(Tides!E396,8)),"")</f>
        <v>0.57708333333333328</v>
      </c>
      <c r="F396" s="38">
        <f>IF(ISNUMBER(VALUE(LEFT(RIGHT(Tides!E396,6),4))),VALUE(LEFT(RIGHT(Tides!E396,6),4)),"")</f>
        <v>2</v>
      </c>
      <c r="G396" s="74" t="str">
        <f t="shared" si="80"/>
        <v>No Restriction</v>
      </c>
      <c r="I396" s="18" t="str">
        <f t="shared" si="81"/>
        <v>Mon 25</v>
      </c>
      <c r="J396" s="9" t="str">
        <f>IF(ISTEXT(Tides!B396),Tides!B396,"")</f>
        <v/>
      </c>
      <c r="K396" s="9" t="str">
        <f>IF(ISTEXT(Tides!C396),Tides!C396,"")</f>
        <v>1:31 AM / 1.6 m</v>
      </c>
      <c r="L396" s="9" t="str">
        <f>IF(ISTEXT(Tides!D396),Tides!D396,"")</f>
        <v>8:00 AM / 3.3 m</v>
      </c>
      <c r="M396" s="9" t="str">
        <f>IF(ISTEXT(Tides!E396),Tides!E396,"")</f>
        <v>1:51 PM / 2.0 m</v>
      </c>
      <c r="N396" s="9" t="str">
        <f>IF(ISTEXT(Tides!F396),Tides!F396,"")</f>
        <v>8:07 PM / 3.4 m</v>
      </c>
      <c r="O396" s="56">
        <f t="shared" si="82"/>
        <v>6.9444444444444198E-4</v>
      </c>
      <c r="P396" s="57">
        <f t="shared" si="83"/>
        <v>0.12569444444444444</v>
      </c>
      <c r="Q396" s="56" t="str">
        <f t="shared" si="84"/>
        <v/>
      </c>
      <c r="R396" s="58" t="str">
        <f t="shared" si="85"/>
        <v/>
      </c>
      <c r="S396" s="30">
        <f>Tides!H396</f>
        <v>0.3659722222222222</v>
      </c>
      <c r="T396" s="30">
        <f>Tides!I396</f>
        <v>0.64513888888888893</v>
      </c>
    </row>
    <row r="397" spans="1:20" ht="20" customHeight="1" x14ac:dyDescent="0.15">
      <c r="A397" s="2" t="str">
        <f>Tides!A397</f>
        <v>Tue 26</v>
      </c>
      <c r="B397" s="43">
        <f>IF(ISNUMBER(TIMEVALUE(LEFT(Tides!C397,8))),TIMEVALUE(LEFT(Tides!C397,8)),"")</f>
        <v>0.10972222222222222</v>
      </c>
      <c r="C397" s="38">
        <f>IF(ISNUMBER(VALUE(LEFT(RIGHT(Tides!C397,6),4))),VALUE(LEFT(RIGHT(Tides!C397,6),4)),"")</f>
        <v>1.7</v>
      </c>
      <c r="D397" s="74">
        <f t="shared" si="79"/>
        <v>1</v>
      </c>
      <c r="E397" s="43">
        <f>IF(ISNUMBER(TIMEVALUE(LEFT(Tides!E397,8))),TIMEVALUE(LEFT(Tides!E397,8)),"")</f>
        <v>0.62916666666666665</v>
      </c>
      <c r="F397" s="38">
        <f>IF(ISNUMBER(VALUE(LEFT(RIGHT(Tides!E397,6),4))),VALUE(LEFT(RIGHT(Tides!E397,6),4)),"")</f>
        <v>1.9</v>
      </c>
      <c r="G397" s="74" t="str">
        <f t="shared" si="80"/>
        <v>No Restriction</v>
      </c>
      <c r="I397" s="18" t="str">
        <f t="shared" si="81"/>
        <v>Tue 26</v>
      </c>
      <c r="J397" s="9" t="str">
        <f>IF(ISTEXT(Tides!B397),Tides!B397,"")</f>
        <v/>
      </c>
      <c r="K397" s="9" t="str">
        <f>IF(ISTEXT(Tides!C397),Tides!C397,"")</f>
        <v>2:38 AM / 1.7 m</v>
      </c>
      <c r="L397" s="9" t="str">
        <f>IF(ISTEXT(Tides!D397),Tides!D397,"")</f>
        <v>9:01 AM / 3.3 m</v>
      </c>
      <c r="M397" s="9" t="str">
        <f>IF(ISTEXT(Tides!E397),Tides!E397,"")</f>
        <v>3:06 PM / 1.9 m</v>
      </c>
      <c r="N397" s="9" t="str">
        <f>IF(ISTEXT(Tides!F397),Tides!F397,"")</f>
        <v>9:12 PM / 3.4 m</v>
      </c>
      <c r="O397" s="56">
        <f t="shared" si="82"/>
        <v>6.8055555555555564E-2</v>
      </c>
      <c r="P397" s="57">
        <f t="shared" si="83"/>
        <v>0.15138888888888888</v>
      </c>
      <c r="Q397" s="56" t="str">
        <f t="shared" si="84"/>
        <v/>
      </c>
      <c r="R397" s="58" t="str">
        <f t="shared" si="85"/>
        <v/>
      </c>
      <c r="S397" s="30">
        <f>Tides!H397</f>
        <v>0.3659722222222222</v>
      </c>
      <c r="T397" s="30">
        <f>Tides!I397</f>
        <v>0.64583333333333337</v>
      </c>
    </row>
    <row r="398" spans="1:20" ht="20" customHeight="1" x14ac:dyDescent="0.15">
      <c r="A398" s="2" t="str">
        <f>Tides!A398</f>
        <v>Wed 27</v>
      </c>
      <c r="B398" s="43">
        <f>IF(ISNUMBER(TIMEVALUE(LEFT(Tides!C398,8))),TIMEVALUE(LEFT(Tides!C398,8)),"")</f>
        <v>0.15416666666666667</v>
      </c>
      <c r="C398" s="38">
        <f>IF(ISNUMBER(VALUE(LEFT(RIGHT(Tides!C398,6),4))),VALUE(LEFT(RIGHT(Tides!C398,6),4)),"")</f>
        <v>1.6</v>
      </c>
      <c r="D398" s="74">
        <f t="shared" si="79"/>
        <v>1.5</v>
      </c>
      <c r="E398" s="43">
        <f>IF(ISNUMBER(TIMEVALUE(LEFT(Tides!E398,8))),TIMEVALUE(LEFT(Tides!E398,8)),"")</f>
        <v>0.6743055555555556</v>
      </c>
      <c r="F398" s="38">
        <f>IF(ISNUMBER(VALUE(LEFT(RIGHT(Tides!E398,6),4))),VALUE(LEFT(RIGHT(Tides!E398,6),4)),"")</f>
        <v>1.8</v>
      </c>
      <c r="G398" s="74" t="str">
        <f t="shared" si="80"/>
        <v>No Restriction</v>
      </c>
      <c r="I398" s="18" t="str">
        <f t="shared" si="81"/>
        <v>Wed 27</v>
      </c>
      <c r="J398" s="9" t="str">
        <f>IF(ISTEXT(Tides!B398),Tides!B398,"")</f>
        <v/>
      </c>
      <c r="K398" s="9" t="str">
        <f>IF(ISTEXT(Tides!C398),Tides!C398,"")</f>
        <v>3:42 AM / 1.6 m</v>
      </c>
      <c r="L398" s="9" t="str">
        <f>IF(ISTEXT(Tides!D398),Tides!D398,"")</f>
        <v>9:59 AM / 3.4 m</v>
      </c>
      <c r="M398" s="9" t="str">
        <f>IF(ISTEXT(Tides!E398),Tides!E398,"")</f>
        <v>4:11 PM / 1.8 m</v>
      </c>
      <c r="N398" s="9" t="str">
        <f>IF(ISTEXT(Tides!F398),Tides!F398,"")</f>
        <v>10:14 PM / 3.5 m</v>
      </c>
      <c r="O398" s="56">
        <f t="shared" si="82"/>
        <v>9.1666666666666674E-2</v>
      </c>
      <c r="P398" s="57">
        <f t="shared" si="83"/>
        <v>0.21666666666666667</v>
      </c>
      <c r="Q398" s="56" t="str">
        <f t="shared" si="84"/>
        <v/>
      </c>
      <c r="R398" s="58" t="str">
        <f t="shared" si="85"/>
        <v/>
      </c>
      <c r="S398" s="30">
        <f>Tides!H398</f>
        <v>0.36666666666666664</v>
      </c>
      <c r="T398" s="30">
        <f>Tides!I398</f>
        <v>0.64652777777777781</v>
      </c>
    </row>
    <row r="399" spans="1:20" ht="20" customHeight="1" x14ac:dyDescent="0.15">
      <c r="A399" s="2" t="str">
        <f>Tides!A399</f>
        <v>Thu 28</v>
      </c>
      <c r="B399" s="43">
        <f>IF(ISNUMBER(TIMEVALUE(LEFT(Tides!C399,8))),TIMEVALUE(LEFT(Tides!C399,8)),"")</f>
        <v>0.19236111111111112</v>
      </c>
      <c r="C399" s="38">
        <f>IF(ISNUMBER(VALUE(LEFT(RIGHT(Tides!C399,6),4))),VALUE(LEFT(RIGHT(Tides!C399,6),4)),"")</f>
        <v>1.5</v>
      </c>
      <c r="D399" s="74">
        <f t="shared" si="79"/>
        <v>1.5</v>
      </c>
      <c r="E399" s="43">
        <f>IF(ISNUMBER(TIMEVALUE(LEFT(Tides!E399,8))),TIMEVALUE(LEFT(Tides!E399,8)),"")</f>
        <v>0.7104166666666667</v>
      </c>
      <c r="F399" s="38">
        <f>IF(ISNUMBER(VALUE(LEFT(RIGHT(Tides!E399,6),4))),VALUE(LEFT(RIGHT(Tides!E399,6),4)),"")</f>
        <v>1.6</v>
      </c>
      <c r="G399" s="74">
        <f t="shared" si="80"/>
        <v>1.5</v>
      </c>
      <c r="I399" s="18" t="str">
        <f t="shared" si="81"/>
        <v>Thu 28</v>
      </c>
      <c r="J399" s="9" t="str">
        <f>IF(ISTEXT(Tides!B399),Tides!B399,"")</f>
        <v/>
      </c>
      <c r="K399" s="9" t="str">
        <f>IF(ISTEXT(Tides!C399),Tides!C399,"")</f>
        <v>4:37 AM / 1.5 m</v>
      </c>
      <c r="L399" s="9" t="str">
        <f>IF(ISTEXT(Tides!D399),Tides!D399,"")</f>
        <v>10:51 AM / 3.5 m</v>
      </c>
      <c r="M399" s="9" t="str">
        <f>IF(ISTEXT(Tides!E399),Tides!E399,"")</f>
        <v>5:03 PM / 1.6 m</v>
      </c>
      <c r="N399" s="9" t="str">
        <f>IF(ISTEXT(Tides!F399),Tides!F399,"")</f>
        <v>11:10 PM / 3.6 m</v>
      </c>
      <c r="O399" s="56">
        <f t="shared" si="82"/>
        <v>0.12986111111111112</v>
      </c>
      <c r="P399" s="57">
        <f t="shared" si="83"/>
        <v>0.25486111111111109</v>
      </c>
      <c r="Q399" s="56">
        <f t="shared" si="84"/>
        <v>0.6479166666666667</v>
      </c>
      <c r="R399" s="58">
        <f t="shared" si="85"/>
        <v>0.7729166666666667</v>
      </c>
      <c r="S399" s="30">
        <f>Tides!H399</f>
        <v>0.36666666666666664</v>
      </c>
      <c r="T399" s="30">
        <f>Tides!I399</f>
        <v>0.64722222222222225</v>
      </c>
    </row>
    <row r="400" spans="1:20" ht="20" customHeight="1" x14ac:dyDescent="0.15">
      <c r="A400" s="2" t="str">
        <f>Tides!A400</f>
        <v>Fri 29</v>
      </c>
      <c r="B400" s="43">
        <f>IF(ISNUMBER(TIMEVALUE(LEFT(Tides!C400,8))),TIMEVALUE(LEFT(Tides!C400,8)),"")</f>
        <v>0.22500000000000001</v>
      </c>
      <c r="C400" s="38">
        <f>IF(ISNUMBER(VALUE(LEFT(RIGHT(Tides!C400,6),4))),VALUE(LEFT(RIGHT(Tides!C400,6),4)),"")</f>
        <v>1.4</v>
      </c>
      <c r="D400" s="74">
        <f t="shared" si="79"/>
        <v>1.5</v>
      </c>
      <c r="E400" s="43">
        <f>IF(ISNUMBER(TIMEVALUE(LEFT(Tides!E400,8))),TIMEVALUE(LEFT(Tides!E400,8)),"")</f>
        <v>0.74236111111111114</v>
      </c>
      <c r="F400" s="38">
        <f>IF(ISNUMBER(VALUE(LEFT(RIGHT(Tides!E400,6),4))),VALUE(LEFT(RIGHT(Tides!E400,6),4)),"")</f>
        <v>1.3</v>
      </c>
      <c r="G400" s="74">
        <f t="shared" si="80"/>
        <v>2</v>
      </c>
      <c r="I400" s="18" t="str">
        <f t="shared" si="81"/>
        <v>Fri 29</v>
      </c>
      <c r="J400" s="9" t="str">
        <f>IF(ISTEXT(Tides!B400),Tides!B400,"")</f>
        <v/>
      </c>
      <c r="K400" s="9" t="str">
        <f>IF(ISTEXT(Tides!C400),Tides!C400,"")</f>
        <v>5:24 AM / 1.4 m</v>
      </c>
      <c r="L400" s="9" t="str">
        <f>IF(ISTEXT(Tides!D400),Tides!D400,"")</f>
        <v>11:37 AM / 3.7 m</v>
      </c>
      <c r="M400" s="9" t="str">
        <f>IF(ISTEXT(Tides!E400),Tides!E400,"")</f>
        <v>5:49 PM / 1.3 m</v>
      </c>
      <c r="N400" s="9" t="str">
        <f>IF(ISTEXT(Tides!F400),Tides!F400,"")</f>
        <v/>
      </c>
      <c r="O400" s="56">
        <f t="shared" si="82"/>
        <v>0.16250000000000001</v>
      </c>
      <c r="P400" s="57">
        <f t="shared" si="83"/>
        <v>0.28749999999999998</v>
      </c>
      <c r="Q400" s="56">
        <f t="shared" si="84"/>
        <v>0.65902777777777777</v>
      </c>
      <c r="R400" s="58">
        <f t="shared" si="85"/>
        <v>0.82569444444444451</v>
      </c>
      <c r="S400" s="30">
        <f>Tides!H400</f>
        <v>0.3659722222222222</v>
      </c>
      <c r="T400" s="30">
        <f>Tides!I400</f>
        <v>0.6479166666666667</v>
      </c>
    </row>
    <row r="401" spans="1:20" ht="20" customHeight="1" x14ac:dyDescent="0.15">
      <c r="A401" s="2" t="str">
        <f>Tides!A401</f>
        <v>Sat 30</v>
      </c>
      <c r="B401" s="43">
        <f>IF(ISNUMBER(TIMEVALUE(LEFT(Tides!C401,8))),TIMEVALUE(LEFT(Tides!C401,8)),"")</f>
        <v>0.25486111111111109</v>
      </c>
      <c r="C401" s="38">
        <f>IF(ISNUMBER(VALUE(LEFT(RIGHT(Tides!C401,6),4))),VALUE(LEFT(RIGHT(Tides!C401,6),4)),"")</f>
        <v>1.3</v>
      </c>
      <c r="D401" s="74">
        <f t="shared" si="79"/>
        <v>2</v>
      </c>
      <c r="E401" s="43">
        <f>IF(ISNUMBER(TIMEVALUE(LEFT(Tides!E401,8))),TIMEVALUE(LEFT(Tides!E401,8)),"")</f>
        <v>0.77152777777777781</v>
      </c>
      <c r="F401" s="38">
        <f>IF(ISNUMBER(VALUE(LEFT(RIGHT(Tides!E401,6),4))),VALUE(LEFT(RIGHT(Tides!E401,6),4)),"")</f>
        <v>1.1000000000000001</v>
      </c>
      <c r="G401" s="74">
        <f t="shared" si="80"/>
        <v>2</v>
      </c>
      <c r="I401" s="18" t="str">
        <f t="shared" si="81"/>
        <v>Sat 30</v>
      </c>
      <c r="J401" s="9" t="str">
        <f>IF(ISTEXT(Tides!B401),Tides!B401,"")</f>
        <v>12:00 AM / 3.7 m</v>
      </c>
      <c r="K401" s="9" t="str">
        <f>IF(ISTEXT(Tides!C401),Tides!C401,"")</f>
        <v>6:07 AM / 1.3 m</v>
      </c>
      <c r="L401" s="9" t="str">
        <f>IF(ISTEXT(Tides!D401),Tides!D401,"")</f>
        <v>12:19 PM / 3.9 m</v>
      </c>
      <c r="M401" s="9" t="str">
        <f>IF(ISTEXT(Tides!E401),Tides!E401,"")</f>
        <v>6:31 PM / 1.1 m</v>
      </c>
      <c r="N401" s="9" t="str">
        <f>IF(ISTEXT(Tides!F401),Tides!F401,"")</f>
        <v/>
      </c>
      <c r="O401" s="56">
        <f t="shared" si="82"/>
        <v>0.17152777777777778</v>
      </c>
      <c r="P401" s="57">
        <f t="shared" si="83"/>
        <v>0.33819444444444441</v>
      </c>
      <c r="Q401" s="56">
        <f t="shared" si="84"/>
        <v>0.68819444444444444</v>
      </c>
      <c r="R401" s="58">
        <f t="shared" si="85"/>
        <v>0.85486111111111118</v>
      </c>
      <c r="S401" s="30">
        <f>Tides!H401</f>
        <v>0.3659722222222222</v>
      </c>
      <c r="T401" s="30">
        <f>Tides!I401</f>
        <v>0.64861111111111114</v>
      </c>
    </row>
    <row r="402" spans="1:20" ht="20" customHeight="1" thickBot="1" x14ac:dyDescent="0.2">
      <c r="A402" s="2" t="str">
        <f>Tides!A402</f>
        <v>Sun 31</v>
      </c>
      <c r="B402" s="43">
        <f>IF(ISNUMBER(TIMEVALUE(LEFT(Tides!C402,8))),TIMEVALUE(LEFT(Tides!C402,8)),"")</f>
        <v>0.28263888888888888</v>
      </c>
      <c r="C402" s="38">
        <f>IF(ISNUMBER(VALUE(LEFT(RIGHT(Tides!C402,6),4))),VALUE(LEFT(RIGHT(Tides!C402,6),4)),"")</f>
        <v>1.1000000000000001</v>
      </c>
      <c r="D402" s="74">
        <f t="shared" si="79"/>
        <v>2</v>
      </c>
      <c r="E402" s="43">
        <f>IF(ISNUMBER(TIMEVALUE(LEFT(Tides!E402,8))),TIMEVALUE(LEFT(Tides!E402,8)),"")</f>
        <v>0.79861111111111116</v>
      </c>
      <c r="F402" s="38">
        <f>IF(ISNUMBER(VALUE(LEFT(RIGHT(Tides!E402,6),4))),VALUE(LEFT(RIGHT(Tides!E402,6),4)),"")</f>
        <v>0.9</v>
      </c>
      <c r="G402" s="74">
        <f t="shared" si="80"/>
        <v>2</v>
      </c>
      <c r="I402" s="21" t="str">
        <f t="shared" si="81"/>
        <v>Sun 31</v>
      </c>
      <c r="J402" s="11" t="str">
        <f>IF(ISTEXT(Tides!B402),Tides!B402,"")</f>
        <v>12:46 AM / 3.9 m</v>
      </c>
      <c r="K402" s="11" t="str">
        <f>IF(ISTEXT(Tides!C402),Tides!C402,"")</f>
        <v>6:47 AM / 1.1 m</v>
      </c>
      <c r="L402" s="11" t="str">
        <f>IF(ISTEXT(Tides!D402),Tides!D402,"")</f>
        <v>1:00 PM / 4.1 m</v>
      </c>
      <c r="M402" s="11" t="str">
        <f>IF(ISTEXT(Tides!E402),Tides!E402,"")</f>
        <v>7:10 PM / 0.9 m</v>
      </c>
      <c r="N402" s="11" t="str">
        <f>IF(ISTEXT(Tides!F402),Tides!F402,"")</f>
        <v/>
      </c>
      <c r="O402" s="59">
        <f t="shared" si="82"/>
        <v>0.19930555555555557</v>
      </c>
      <c r="P402" s="60">
        <f t="shared" si="83"/>
        <v>0.3659722222222222</v>
      </c>
      <c r="Q402" s="59">
        <f t="shared" si="84"/>
        <v>0.71527777777777779</v>
      </c>
      <c r="R402" s="61">
        <f t="shared" si="85"/>
        <v>0.88194444444444453</v>
      </c>
      <c r="S402" s="30">
        <f>Tides!H402</f>
        <v>0.3659722222222222</v>
      </c>
      <c r="T402" s="30">
        <f>Tides!I402</f>
        <v>0.64930555555555558</v>
      </c>
    </row>
  </sheetData>
  <mergeCells count="40">
    <mergeCell ref="B304:C304"/>
    <mergeCell ref="E304:F304"/>
    <mergeCell ref="B338:C338"/>
    <mergeCell ref="E338:F338"/>
    <mergeCell ref="B371:C371"/>
    <mergeCell ref="E371:F371"/>
    <mergeCell ref="B203:C203"/>
    <mergeCell ref="E203:F203"/>
    <mergeCell ref="B237:C237"/>
    <mergeCell ref="E237:F237"/>
    <mergeCell ref="B271:C271"/>
    <mergeCell ref="E271:F271"/>
    <mergeCell ref="B103:C103"/>
    <mergeCell ref="E103:F103"/>
    <mergeCell ref="B136:C136"/>
    <mergeCell ref="E136:F136"/>
    <mergeCell ref="B170:C170"/>
    <mergeCell ref="E170:F170"/>
    <mergeCell ref="B3:C3"/>
    <mergeCell ref="E3:F3"/>
    <mergeCell ref="B37:C37"/>
    <mergeCell ref="E37:F37"/>
    <mergeCell ref="B69:C69"/>
    <mergeCell ref="E69:F69"/>
    <mergeCell ref="W2:X2"/>
    <mergeCell ref="I370:K370"/>
    <mergeCell ref="I2:K2"/>
    <mergeCell ref="I36:K36"/>
    <mergeCell ref="I68:K68"/>
    <mergeCell ref="I102:K102"/>
    <mergeCell ref="I135:K135"/>
    <mergeCell ref="I169:K169"/>
    <mergeCell ref="I202:K202"/>
    <mergeCell ref="I236:K236"/>
    <mergeCell ref="I270:K270"/>
    <mergeCell ref="I303:K303"/>
    <mergeCell ref="I337:K337"/>
    <mergeCell ref="W11:Y11"/>
    <mergeCell ref="W12:X12"/>
    <mergeCell ref="W13:X13"/>
  </mergeCells>
  <phoneticPr fontId="0" type="noConversion"/>
  <conditionalFormatting sqref="I4:R34 I38:R66 I70:R100 I104:R133 I137:R167 I171:R200 I204:R234 I238:R268 I272:R301 I305:R335 I339:R368 I372:R402">
    <cfRule type="expression" dxfId="0" priority="21" stopIfTrue="1">
      <formula>LEFT($I4,1)="S"</formula>
    </cfRule>
  </conditionalFormatting>
  <pageMargins left="0.31496062992125984" right="0.23622047244094491" top="0.39370078740157483" bottom="0.31496062992125984" header="0.23622047244094491" footer="0.23622047244094491"/>
  <pageSetup paperSize="9" scale="75" fitToHeight="0" orientation="landscape" r:id="rId1"/>
  <headerFooter alignWithMargins="0">
    <oddHeader>&amp;L&amp;"Aptos,Regular"&amp;K0000FE TechnipFMC | Internal&amp;1#
&amp;C&amp;14&amp;K000000Aberdeen Tides&amp;R&amp;K000000**NEW VERSION** (from July 2026) with change to unrowable windows.</oddHeader>
    <oddFooter>&amp;CAll times are 'local' times - adjusted for GMT / BST as appropriate.   RMW</oddFooter>
  </headerFooter>
  <rowBreaks count="11" manualBreakCount="11">
    <brk id="35" min="8" max="23" man="1"/>
    <brk id="67" min="8" max="23" man="1"/>
    <brk id="101" min="8" max="23" man="1"/>
    <brk id="134" min="8" max="23" man="1"/>
    <brk id="168" min="8" max="23" man="1"/>
    <brk id="201" min="8" max="23" man="1"/>
    <brk id="235" min="8" max="23" man="1"/>
    <brk id="269" min="8" max="23" man="1"/>
    <brk id="302" min="8" max="23" man="1"/>
    <brk id="336" min="8" max="23" man="1"/>
    <brk id="369" min="8" max="23" man="1"/>
  </rowBreaks>
</worksheet>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Tides</vt:lpstr>
      <vt:lpstr>Rowing Windows</vt:lpstr>
      <vt:lpstr>'Rowing Windows'!Print_Area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Aberdeen, Scotland</dc:title>
  <dc:creator>Toshiba_Ron</dc:creator>
  <cp:lastModifiedBy>Ronald Wallace</cp:lastModifiedBy>
  <cp:lastPrinted>2026-09-01T10:59:46Z</cp:lastPrinted>
  <dcterms:created xsi:type="dcterms:W3CDTF">2003-01-03T10:38:17Z</dcterms:created>
  <dcterms:modified xsi:type="dcterms:W3CDTF">2026-09-01T11:04:40Z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064f6f3-ba1e-417c-b6f1-929d6caea309_Enabled">
    <vt:lpwstr>true</vt:lpwstr>
  </property>
  <property fmtid="{D5CDD505-2E9C-101B-9397-08002B2CF9AE}" pid="3" name="MSIP_Label_b064f6f3-ba1e-417c-b6f1-929d6caea309_SetDate">
    <vt:lpwstr>2026-06-23T08:39:05Z</vt:lpwstr>
  </property>
  <property fmtid="{D5CDD505-2E9C-101B-9397-08002B2CF9AE}" pid="4" name="MSIP_Label_b064f6f3-ba1e-417c-b6f1-929d6caea309_Method">
    <vt:lpwstr>Privileged</vt:lpwstr>
  </property>
  <property fmtid="{D5CDD505-2E9C-101B-9397-08002B2CF9AE}" pid="5" name="MSIP_Label_b064f6f3-ba1e-417c-b6f1-929d6caea309_Name">
    <vt:lpwstr>Internal</vt:lpwstr>
  </property>
  <property fmtid="{D5CDD505-2E9C-101B-9397-08002B2CF9AE}" pid="6" name="MSIP_Label_b064f6f3-ba1e-417c-b6f1-929d6caea309_SiteId">
    <vt:lpwstr>0804c951-93a0-405d-80e4-fa87c7551d6a</vt:lpwstr>
  </property>
  <property fmtid="{D5CDD505-2E9C-101B-9397-08002B2CF9AE}" pid="7" name="MSIP_Label_b064f6f3-ba1e-417c-b6f1-929d6caea309_ActionId">
    <vt:lpwstr>d95754e5-cdd1-4f86-a194-1dc56c7f156a</vt:lpwstr>
  </property>
  <property fmtid="{D5CDD505-2E9C-101B-9397-08002B2CF9AE}" pid="8" name="MSIP_Label_b064f6f3-ba1e-417c-b6f1-929d6caea309_ContentBits">
    <vt:lpwstr>1</vt:lpwstr>
  </property>
  <property fmtid="{D5CDD505-2E9C-101B-9397-08002B2CF9AE}" pid="9" name="MSIP_Label_b064f6f3-ba1e-417c-b6f1-929d6caea309_Tag">
    <vt:lpwstr>10, 0, 1, 1</vt:lpwstr>
  </property>
</Properties>
</file>